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11970" windowHeight="9615"/>
  </bookViews>
  <sheets>
    <sheet name="eSzemélyi statisztika" sheetId="1" r:id="rId1"/>
  </sheets>
  <calcPr calcId="145621"/>
</workbook>
</file>

<file path=xl/calcChain.xml><?xml version="1.0" encoding="utf-8"?>
<calcChain xmlns="http://schemas.openxmlformats.org/spreadsheetml/2006/main">
  <c r="U44" i="1" l="1"/>
  <c r="AA36" i="1"/>
  <c r="Y36" i="1"/>
  <c r="W36" i="1"/>
  <c r="AA44" i="1" l="1"/>
  <c r="AA45" i="1"/>
  <c r="AA46" i="1"/>
  <c r="AA51" i="1"/>
  <c r="Y51" i="1"/>
  <c r="W51" i="1"/>
  <c r="U51" i="1"/>
  <c r="AA47" i="1"/>
  <c r="Y44" i="1"/>
  <c r="Y45" i="1"/>
  <c r="Y46" i="1"/>
  <c r="W44" i="1"/>
  <c r="W45" i="1"/>
  <c r="W46" i="1"/>
  <c r="U45" i="1"/>
  <c r="U46" i="1"/>
  <c r="AA80" i="1"/>
  <c r="Y80" i="1"/>
  <c r="W80" i="1"/>
  <c r="U80" i="1"/>
  <c r="AC36" i="1"/>
  <c r="AC35" i="1"/>
  <c r="U36" i="1"/>
  <c r="S80" i="1" l="1"/>
  <c r="AB80" i="1"/>
  <c r="AB51" i="1" l="1"/>
  <c r="AB44" i="1"/>
  <c r="AB45" i="1"/>
  <c r="AB46" i="1"/>
  <c r="AB36" i="1"/>
  <c r="S51" i="1"/>
  <c r="S83" i="1"/>
  <c r="U83" i="1"/>
  <c r="W83" i="1"/>
  <c r="S46" i="1"/>
  <c r="S45" i="1"/>
  <c r="S44" i="1"/>
  <c r="S36" i="1"/>
  <c r="Q83" i="1" l="1"/>
  <c r="Q35" i="1"/>
  <c r="O35" i="1" l="1"/>
  <c r="M7" i="1" l="1"/>
  <c r="AA78" i="1" l="1"/>
  <c r="AA79" i="1"/>
  <c r="Y78" i="1"/>
  <c r="Y79" i="1"/>
  <c r="W78" i="1"/>
  <c r="W79" i="1"/>
  <c r="U78" i="1"/>
  <c r="U79" i="1"/>
  <c r="S78" i="1"/>
  <c r="S79" i="1"/>
  <c r="Q78" i="1"/>
  <c r="Q79" i="1"/>
  <c r="O78" i="1"/>
  <c r="O79" i="1"/>
  <c r="M78" i="1"/>
  <c r="M79" i="1"/>
  <c r="K78" i="1"/>
  <c r="K79" i="1"/>
  <c r="I78" i="1"/>
  <c r="I79" i="1"/>
  <c r="AB79" i="1"/>
  <c r="AB78" i="1"/>
  <c r="G78" i="1"/>
  <c r="G79" i="1"/>
  <c r="O64" i="1" l="1"/>
  <c r="O65" i="1"/>
  <c r="O66" i="1"/>
  <c r="M64" i="1"/>
  <c r="M65" i="1"/>
  <c r="M66" i="1"/>
  <c r="K64" i="1"/>
  <c r="K65" i="1"/>
  <c r="K66" i="1"/>
  <c r="I64" i="1"/>
  <c r="I65" i="1"/>
  <c r="I66" i="1"/>
  <c r="G64" i="1"/>
  <c r="G65" i="1"/>
  <c r="G66" i="1"/>
  <c r="E64" i="1"/>
  <c r="E65" i="1"/>
  <c r="E66" i="1"/>
  <c r="AB42" i="1" l="1"/>
  <c r="AB37" i="1"/>
  <c r="AB47" i="1"/>
  <c r="AB35" i="1"/>
  <c r="AB43" i="1"/>
  <c r="AB88" i="1"/>
  <c r="AB87" i="1"/>
  <c r="AB86" i="1"/>
  <c r="AB85" i="1"/>
  <c r="AB84" i="1"/>
  <c r="AB83" i="1"/>
  <c r="AB82" i="1"/>
  <c r="AB81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0" i="1"/>
  <c r="AB49" i="1"/>
  <c r="AB48" i="1"/>
  <c r="AB41" i="1"/>
  <c r="AB40" i="1"/>
  <c r="AB39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C80" i="1" s="1"/>
  <c r="AA88" i="1"/>
  <c r="AA87" i="1"/>
  <c r="AA86" i="1"/>
  <c r="AA85" i="1"/>
  <c r="AA84" i="1"/>
  <c r="AA83" i="1"/>
  <c r="AA82" i="1"/>
  <c r="AA81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0" i="1"/>
  <c r="AA49" i="1"/>
  <c r="AA48" i="1"/>
  <c r="AA37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Y88" i="1"/>
  <c r="Y87" i="1"/>
  <c r="Y86" i="1"/>
  <c r="Y85" i="1"/>
  <c r="Y84" i="1"/>
  <c r="Y83" i="1"/>
  <c r="Y82" i="1"/>
  <c r="Y81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0" i="1"/>
  <c r="Y49" i="1"/>
  <c r="Y48" i="1"/>
  <c r="Y37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AC51" i="1" l="1"/>
  <c r="AC46" i="1"/>
  <c r="AC44" i="1"/>
  <c r="AC45" i="1"/>
  <c r="AC79" i="1"/>
  <c r="AC78" i="1"/>
  <c r="Y47" i="1"/>
  <c r="AB38" i="1"/>
  <c r="W88" i="1"/>
  <c r="W87" i="1"/>
  <c r="W86" i="1"/>
  <c r="W85" i="1"/>
  <c r="W84" i="1"/>
  <c r="W82" i="1"/>
  <c r="W81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0" i="1"/>
  <c r="W49" i="1"/>
  <c r="W48" i="1"/>
  <c r="W47" i="1"/>
  <c r="W37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U88" i="1" l="1"/>
  <c r="U87" i="1"/>
  <c r="U86" i="1"/>
  <c r="U85" i="1"/>
  <c r="U84" i="1"/>
  <c r="U82" i="1"/>
  <c r="U81" i="1"/>
  <c r="U77" i="1"/>
  <c r="U76" i="1"/>
  <c r="U75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0" i="1"/>
  <c r="U49" i="1"/>
  <c r="U48" i="1"/>
  <c r="U47" i="1"/>
  <c r="U37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S88" i="1" l="1"/>
  <c r="S87" i="1"/>
  <c r="S86" i="1"/>
  <c r="S85" i="1"/>
  <c r="S84" i="1"/>
  <c r="S82" i="1"/>
  <c r="S81" i="1"/>
  <c r="S77" i="1"/>
  <c r="S76" i="1"/>
  <c r="S75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0" i="1"/>
  <c r="S49" i="1"/>
  <c r="S48" i="1"/>
  <c r="S47" i="1"/>
  <c r="S37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Q64" i="1" l="1"/>
  <c r="Q65" i="1"/>
  <c r="Q66" i="1"/>
  <c r="AC64" i="1"/>
  <c r="AC65" i="1"/>
  <c r="AC66" i="1"/>
  <c r="Q88" i="1" l="1"/>
  <c r="Q87" i="1"/>
  <c r="Q86" i="1"/>
  <c r="Q85" i="1"/>
  <c r="Q84" i="1"/>
  <c r="Q82" i="1"/>
  <c r="Q81" i="1"/>
  <c r="Q77" i="1"/>
  <c r="Q76" i="1"/>
  <c r="Q75" i="1"/>
  <c r="Q74" i="1"/>
  <c r="Q73" i="1"/>
  <c r="Q72" i="1"/>
  <c r="Q71" i="1"/>
  <c r="Q70" i="1"/>
  <c r="Q69" i="1"/>
  <c r="Q68" i="1"/>
  <c r="Q67" i="1"/>
  <c r="Q63" i="1"/>
  <c r="Q62" i="1"/>
  <c r="Q61" i="1"/>
  <c r="Q60" i="1"/>
  <c r="Q59" i="1"/>
  <c r="Q58" i="1"/>
  <c r="Q57" i="1"/>
  <c r="Q56" i="1"/>
  <c r="Q55" i="1"/>
  <c r="Q54" i="1"/>
  <c r="Q53" i="1"/>
  <c r="Q52" i="1"/>
  <c r="Q50" i="1"/>
  <c r="Q49" i="1"/>
  <c r="Q48" i="1"/>
  <c r="Q47" i="1"/>
  <c r="Q43" i="1"/>
  <c r="Q42" i="1"/>
  <c r="Q41" i="1"/>
  <c r="Q40" i="1"/>
  <c r="Q39" i="1"/>
  <c r="Q38" i="1"/>
  <c r="Q37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88" i="1" l="1"/>
  <c r="O87" i="1"/>
  <c r="O86" i="1"/>
  <c r="O85" i="1"/>
  <c r="O84" i="1"/>
  <c r="O83" i="1"/>
  <c r="O82" i="1"/>
  <c r="O81" i="1"/>
  <c r="O77" i="1"/>
  <c r="O76" i="1"/>
  <c r="O75" i="1"/>
  <c r="O74" i="1"/>
  <c r="O73" i="1"/>
  <c r="O72" i="1"/>
  <c r="O71" i="1"/>
  <c r="O70" i="1"/>
  <c r="O69" i="1"/>
  <c r="O68" i="1"/>
  <c r="O67" i="1"/>
  <c r="O63" i="1"/>
  <c r="O62" i="1"/>
  <c r="O61" i="1"/>
  <c r="O60" i="1"/>
  <c r="O59" i="1"/>
  <c r="O58" i="1"/>
  <c r="O57" i="1"/>
  <c r="O56" i="1"/>
  <c r="O55" i="1"/>
  <c r="O54" i="1"/>
  <c r="O53" i="1"/>
  <c r="O52" i="1"/>
  <c r="O50" i="1"/>
  <c r="O49" i="1"/>
  <c r="O48" i="1"/>
  <c r="O47" i="1"/>
  <c r="O43" i="1"/>
  <c r="O42" i="1"/>
  <c r="O41" i="1"/>
  <c r="O40" i="1"/>
  <c r="O39" i="1"/>
  <c r="O38" i="1"/>
  <c r="O37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M88" i="1" l="1"/>
  <c r="M87" i="1"/>
  <c r="M86" i="1"/>
  <c r="M85" i="1"/>
  <c r="M84" i="1"/>
  <c r="M83" i="1"/>
  <c r="M82" i="1"/>
  <c r="M81" i="1"/>
  <c r="M77" i="1"/>
  <c r="M76" i="1"/>
  <c r="M75" i="1"/>
  <c r="M74" i="1"/>
  <c r="M73" i="1"/>
  <c r="M72" i="1"/>
  <c r="M71" i="1"/>
  <c r="M70" i="1"/>
  <c r="M69" i="1"/>
  <c r="M68" i="1"/>
  <c r="M67" i="1"/>
  <c r="M63" i="1"/>
  <c r="M62" i="1"/>
  <c r="M61" i="1"/>
  <c r="M60" i="1"/>
  <c r="M59" i="1"/>
  <c r="M58" i="1"/>
  <c r="M57" i="1"/>
  <c r="M56" i="1"/>
  <c r="M55" i="1"/>
  <c r="M54" i="1"/>
  <c r="M53" i="1"/>
  <c r="M52" i="1"/>
  <c r="M50" i="1"/>
  <c r="M49" i="1"/>
  <c r="M48" i="1"/>
  <c r="M47" i="1"/>
  <c r="M43" i="1"/>
  <c r="M42" i="1"/>
  <c r="M41" i="1"/>
  <c r="M40" i="1"/>
  <c r="M39" i="1"/>
  <c r="M38" i="1"/>
  <c r="M3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88" i="1" l="1"/>
  <c r="K87" i="1"/>
  <c r="K86" i="1"/>
  <c r="K85" i="1"/>
  <c r="K84" i="1"/>
  <c r="K83" i="1"/>
  <c r="K82" i="1"/>
  <c r="K81" i="1"/>
  <c r="K77" i="1"/>
  <c r="K76" i="1"/>
  <c r="K75" i="1"/>
  <c r="K74" i="1"/>
  <c r="K73" i="1"/>
  <c r="K72" i="1"/>
  <c r="K71" i="1"/>
  <c r="K70" i="1"/>
  <c r="K69" i="1"/>
  <c r="K68" i="1"/>
  <c r="K67" i="1"/>
  <c r="K63" i="1"/>
  <c r="K62" i="1"/>
  <c r="K61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88" i="1" l="1"/>
  <c r="I87" i="1"/>
  <c r="I86" i="1"/>
  <c r="I85" i="1"/>
  <c r="I84" i="1"/>
  <c r="I83" i="1"/>
  <c r="I82" i="1"/>
  <c r="I81" i="1"/>
  <c r="I77" i="1"/>
  <c r="I76" i="1"/>
  <c r="I75" i="1"/>
  <c r="I74" i="1"/>
  <c r="I73" i="1"/>
  <c r="I72" i="1"/>
  <c r="I71" i="1"/>
  <c r="I70" i="1"/>
  <c r="I69" i="1"/>
  <c r="I68" i="1"/>
  <c r="I67" i="1"/>
  <c r="I63" i="1"/>
  <c r="I62" i="1"/>
  <c r="I61" i="1"/>
  <c r="I60" i="1"/>
  <c r="I59" i="1"/>
  <c r="I58" i="1"/>
  <c r="I57" i="1"/>
  <c r="I56" i="1"/>
  <c r="I55" i="1"/>
  <c r="I54" i="1"/>
  <c r="I53" i="1"/>
  <c r="I52" i="1"/>
  <c r="I50" i="1"/>
  <c r="I49" i="1"/>
  <c r="I48" i="1"/>
  <c r="I47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C86" i="1" l="1"/>
  <c r="AC75" i="1"/>
  <c r="AC71" i="1"/>
  <c r="AC67" i="1"/>
  <c r="AC60" i="1"/>
  <c r="AC56" i="1"/>
  <c r="AC52" i="1"/>
  <c r="AC47" i="1"/>
  <c r="AC40" i="1"/>
  <c r="AC84" i="1"/>
  <c r="G88" i="1"/>
  <c r="G87" i="1"/>
  <c r="G86" i="1"/>
  <c r="G85" i="1"/>
  <c r="G84" i="1"/>
  <c r="G83" i="1"/>
  <c r="G82" i="1"/>
  <c r="G81" i="1"/>
  <c r="G77" i="1"/>
  <c r="G76" i="1"/>
  <c r="G75" i="1"/>
  <c r="G74" i="1"/>
  <c r="G73" i="1"/>
  <c r="G72" i="1"/>
  <c r="G71" i="1"/>
  <c r="G70" i="1"/>
  <c r="G69" i="1"/>
  <c r="G68" i="1"/>
  <c r="G67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88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C83" i="1"/>
  <c r="AC77" i="1"/>
  <c r="AC82" i="1"/>
  <c r="AC85" i="1"/>
  <c r="AC87" i="1"/>
  <c r="AC50" i="1"/>
  <c r="AC81" i="1"/>
  <c r="AC49" i="1"/>
  <c r="AC53" i="1"/>
  <c r="AC76" i="1"/>
  <c r="AC37" i="1"/>
  <c r="AC74" i="1"/>
  <c r="AC62" i="1"/>
  <c r="AC57" i="1"/>
  <c r="AC59" i="1"/>
  <c r="AC72" i="1"/>
  <c r="AC55" i="1"/>
  <c r="AC68" i="1"/>
  <c r="AC70" i="1"/>
  <c r="AC61" i="1"/>
  <c r="AC41" i="1"/>
  <c r="AC48" i="1"/>
  <c r="AC9" i="1"/>
  <c r="AC7" i="1"/>
  <c r="AC42" i="1"/>
  <c r="AC8" i="1"/>
  <c r="AC30" i="1"/>
  <c r="AC31" i="1"/>
  <c r="AC32" i="1"/>
  <c r="AC33" i="1"/>
  <c r="AC34" i="1"/>
  <c r="AC38" i="1"/>
  <c r="AC39" i="1"/>
  <c r="AC43" i="1"/>
  <c r="AC58" i="1" l="1"/>
  <c r="AC63" i="1"/>
  <c r="AC69" i="1"/>
  <c r="AC54" i="1"/>
  <c r="AC73" i="1"/>
  <c r="AC88" i="1"/>
  <c r="AC20" i="1"/>
  <c r="AC17" i="1"/>
  <c r="AC22" i="1"/>
  <c r="AC19" i="1"/>
  <c r="AC13" i="1"/>
  <c r="AC12" i="1"/>
  <c r="AC11" i="1"/>
  <c r="AC27" i="1"/>
  <c r="AC26" i="1"/>
  <c r="AC21" i="1"/>
  <c r="AC18" i="1"/>
  <c r="AC23" i="1"/>
  <c r="AC10" i="1"/>
  <c r="AC29" i="1"/>
  <c r="AC28" i="1"/>
  <c r="AC16" i="1"/>
  <c r="AC25" i="1"/>
  <c r="AC24" i="1"/>
  <c r="AC15" i="1"/>
  <c r="AC14" i="1"/>
</calcChain>
</file>

<file path=xl/comments1.xml><?xml version="1.0" encoding="utf-8"?>
<comments xmlns="http://schemas.openxmlformats.org/spreadsheetml/2006/main">
  <authors>
    <author>Szemere András</author>
  </authors>
  <commentList>
    <comment ref="AC35" authorId="0">
      <text>
        <r>
          <rPr>
            <sz val="8"/>
            <color indexed="81"/>
            <rFont val="Tahoma"/>
            <family val="2"/>
            <charset val="238"/>
          </rPr>
          <t>A 2021. júliusig igényelt állandó személyazonosító igazolványok számához viszonyítva.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36" authorId="0">
      <text>
        <r>
          <rPr>
            <sz val="8"/>
            <color indexed="81"/>
            <rFont val="Tahoma"/>
            <family val="2"/>
            <charset val="238"/>
          </rPr>
          <t>A 2021. augusztustól igényelt állandó személyazonosító igazolványok számához viszonyítva.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<sst xmlns="http://schemas.openxmlformats.org/spreadsheetml/2006/main" count="268" uniqueCount="110">
  <si>
    <t>állandó külföldön élő magyar</t>
  </si>
  <si>
    <t>ujjnyomat nélküli összesen</t>
  </si>
  <si>
    <t>12 év alatt ujjnyomat nélkül</t>
  </si>
  <si>
    <t>ujjnyomat adására képtelen</t>
  </si>
  <si>
    <t>eSIGN igénylése</t>
  </si>
  <si>
    <t>adóazonosító nélkül</t>
  </si>
  <si>
    <t>állandó Magyarországon élő magyar</t>
  </si>
  <si>
    <t>állandó külföldi jogcím (bevándorolt letelepedett stb. külföldi állampolgár kérelme)</t>
  </si>
  <si>
    <t>ujjnyomat hiány egyéb ok miatt (65 éven felüliek határidő nélküli kérelme + meghatalmazotti beadás)</t>
  </si>
  <si>
    <t>TAJ szám nélkül</t>
  </si>
  <si>
    <t>Zala</t>
  </si>
  <si>
    <t>Veszprém</t>
  </si>
  <si>
    <t>Vas</t>
  </si>
  <si>
    <t>Somogy</t>
  </si>
  <si>
    <t>Pest</t>
  </si>
  <si>
    <t>Baranya</t>
  </si>
  <si>
    <t>Békés</t>
  </si>
  <si>
    <t>Borsod-Abaúj-Zemplén</t>
  </si>
  <si>
    <t>Tolna</t>
  </si>
  <si>
    <t>Szabolcs-Szatmár-Bereg</t>
  </si>
  <si>
    <t>Fejér</t>
  </si>
  <si>
    <t>Heves</t>
  </si>
  <si>
    <t>Győr-Moson-Sopron</t>
  </si>
  <si>
    <t>Jász-Nagykun-Szolnok</t>
  </si>
  <si>
    <t>Nógrád</t>
  </si>
  <si>
    <t>Hajdú-Bihar</t>
  </si>
  <si>
    <t>Bács-Kiskun</t>
  </si>
  <si>
    <t>Komárom-Esztergom</t>
  </si>
  <si>
    <t>Személyi igazolvány igénylések száma (állandó + ideiglenes)*</t>
  </si>
  <si>
    <t>Ideiglenes személyi igazolvány igénylések száma*</t>
  </si>
  <si>
    <t>Állandó személyi igazolvány igénylések száma (eSZIG)*</t>
  </si>
  <si>
    <t>65 éven felüliek</t>
  </si>
  <si>
    <t>Budapest***</t>
  </si>
  <si>
    <t>12 éven aluliak</t>
  </si>
  <si>
    <t>12-14 évesek</t>
  </si>
  <si>
    <t>14-18 évesek</t>
  </si>
  <si>
    <t>18-65 évesek</t>
  </si>
  <si>
    <t>Jogcím szerint*</t>
  </si>
  <si>
    <t>Megye szerint**</t>
  </si>
  <si>
    <t>Korcsoport szerint*</t>
  </si>
  <si>
    <t>Okmány tulajdonság vagy ismérv szerint*</t>
  </si>
  <si>
    <t>%</t>
  </si>
  <si>
    <t>ujjnyomat rögzítését nem kérte</t>
  </si>
  <si>
    <t>ujjnyomat hiány egészségügyi ok</t>
  </si>
  <si>
    <t>ujjnyomat honosítási eljárás</t>
  </si>
  <si>
    <t>eSZIG statisztikai kimutatás</t>
  </si>
  <si>
    <t>Kiadási ok szerint* 
(állandó és ideiglenes személyi igazolvány igényléseken belül)</t>
  </si>
  <si>
    <t>Lejárt vagy érvényes SZIG cseréje</t>
  </si>
  <si>
    <t>Előző állandó SZIG elvesztése</t>
  </si>
  <si>
    <t>Előző állandó SZIG eltulajdonítása</t>
  </si>
  <si>
    <t>Előző állandó SZIG megsemmisülése</t>
  </si>
  <si>
    <t>Előző állandó SZIG megrongálódása</t>
  </si>
  <si>
    <t>Magyar állampolgárság megszerzése</t>
  </si>
  <si>
    <t>Személyazonosító igazolvány adatok változása</t>
  </si>
  <si>
    <t>Gyártás és/vagy adathiba miatti csere</t>
  </si>
  <si>
    <t>Oltalmazott jogállás megszerzése</t>
  </si>
  <si>
    <t>Letelepedett jogállás megszerzése</t>
  </si>
  <si>
    <t>Ideigl. SZIG kiadás (1 évig át nem vett okm.)</t>
  </si>
  <si>
    <t>Első kiadás 12 év alatt</t>
  </si>
  <si>
    <t>Első kiadás 12 év felett</t>
  </si>
  <si>
    <t>Adatváltozás családi állapot változása miatt</t>
  </si>
  <si>
    <t>Egyéb kiadási ok</t>
  </si>
  <si>
    <t>Leadott okmány szerint* (állandó és ideiglenes személyi igazolvány igényléseken belül)</t>
  </si>
  <si>
    <t>nincs leadott okmány</t>
  </si>
  <si>
    <t>leadott régi személyi igazolvány</t>
  </si>
  <si>
    <t>leadott ideiglenes személyi igazolvány</t>
  </si>
  <si>
    <t>leadott lejárt személyi igazolvány</t>
  </si>
  <si>
    <t>leadott 60 napig érvényes személyi igazolvány</t>
  </si>
  <si>
    <t>leadott 60 napon túl érvényes személyi igazolvány</t>
  </si>
  <si>
    <t>Menekült jogállás megszerzése</t>
  </si>
  <si>
    <t>Bevándorolt jogállás megszerzése</t>
  </si>
  <si>
    <t>Előző SZIG cseréje hibás tároló elem miatt</t>
  </si>
  <si>
    <t>Tároló elemet tartalmazó SZIG cseréje határidő nélkülire</t>
  </si>
  <si>
    <t>Határidő nélküli SZIG cseréje tároló elemet tartalmazó okmányra</t>
  </si>
  <si>
    <t>SZIG cseréje ujjnyomat rögzítése miatt</t>
  </si>
  <si>
    <t>Aláírás hiány miatt érvénytelenné vált/váló szig cseréje</t>
  </si>
  <si>
    <t>Nincs érvényes személyazonosításra alkalmas okmánya (=ideiglenes SZIG)</t>
  </si>
  <si>
    <t>Vészhelyzet esetén értesítendő telefonszám rögzítése</t>
  </si>
  <si>
    <t>SZIG kiadása hivatalból korlátozó intézkedés miatt</t>
  </si>
  <si>
    <t>Előző állandó SZIG érvénytelensége miatt</t>
  </si>
  <si>
    <t>*** a BFKH Központi Okmányiroda, a BM SZÜOF, és a büntetés-végrehajtási intézetekkel együtt</t>
  </si>
  <si>
    <t>SZIG pótlása vesztés miatt</t>
  </si>
  <si>
    <t>SZIG pótlás eltulajdonítás miatt</t>
  </si>
  <si>
    <t>SZIG pótlása megsemmisülés miatt</t>
  </si>
  <si>
    <t>Csongrád-Csanád</t>
  </si>
  <si>
    <t>2021. január</t>
  </si>
  <si>
    <t>2021. február</t>
  </si>
  <si>
    <t>2021. március</t>
  </si>
  <si>
    <t>2021. április</t>
  </si>
  <si>
    <t>2021. május</t>
  </si>
  <si>
    <t>2021. június</t>
  </si>
  <si>
    <t>2021. július</t>
  </si>
  <si>
    <t>2021. augusztus</t>
  </si>
  <si>
    <t>2021. szeptember</t>
  </si>
  <si>
    <t>2021. október</t>
  </si>
  <si>
    <t>2021. november</t>
  </si>
  <si>
    <t>2021. december</t>
  </si>
  <si>
    <t>2021. összesen</t>
  </si>
  <si>
    <t>* A szakrendszert üzemeltető IdomSoft Zrt. által küldött automatikus havi statisztika alapján</t>
  </si>
  <si>
    <t>HIVATALBÓLI KIADÁS - házasságkötés miatti névváltozás miatt</t>
  </si>
  <si>
    <t>HIVATALBÓLI KIADÁS - okmánykelengye miatt</t>
  </si>
  <si>
    <t>*</t>
  </si>
  <si>
    <t>** SZIG-Útlevél szakrendszeri lekérdezés alapján, a konzulátusokon igényelt és elektronikusan pótolt személyazonosító igazolványok, valamint 2021. februártól a hivatalbóli kiadások nélkül</t>
  </si>
  <si>
    <t>70 év felett 10 évre (2021. augusztus 2-től)</t>
  </si>
  <si>
    <t>6 év alatt ujjnyomat nélkül</t>
  </si>
  <si>
    <t>ujjnyomat adására átmenetileg képtelen</t>
  </si>
  <si>
    <t>ujjnyomat adására véglegesen képtelen</t>
  </si>
  <si>
    <t>származási helyet tartalmaz</t>
  </si>
  <si>
    <t>70. életévét betöltött kérelmező 10 éves lejáratú SZIG igénylése</t>
  </si>
  <si>
    <t>chip nélküli (65 éven felüliek határidő nélküli kérelme, 2021. augusztus 1-ig)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</si>
</sst>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04"/>
    </font>
    <font>
      <sz val="10"/>
      <color indexed="6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39" applyNumberFormat="0" applyFill="0" applyAlignment="0" applyProtection="0"/>
    <xf numFmtId="0" fontId="8" fillId="0" borderId="40" applyNumberFormat="0" applyFill="0" applyAlignment="0" applyProtection="0"/>
    <xf numFmtId="0" fontId="9" fillId="0" borderId="41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42" applyNumberFormat="0" applyAlignment="0" applyProtection="0"/>
    <xf numFmtId="0" fontId="14" fillId="12" borderId="43" applyNumberFormat="0" applyAlignment="0" applyProtection="0"/>
    <xf numFmtId="0" fontId="15" fillId="12" borderId="42" applyNumberFormat="0" applyAlignment="0" applyProtection="0"/>
    <xf numFmtId="0" fontId="16" fillId="0" borderId="44" applyNumberFormat="0" applyFill="0" applyAlignment="0" applyProtection="0"/>
    <xf numFmtId="0" fontId="17" fillId="13" borderId="45" applyNumberFormat="0" applyAlignment="0" applyProtection="0"/>
    <xf numFmtId="0" fontId="18" fillId="0" borderId="0" applyNumberFormat="0" applyFill="0" applyBorder="0" applyAlignment="0" applyProtection="0"/>
    <xf numFmtId="0" fontId="1" fillId="14" borderId="46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47" applyNumberFormat="0" applyFill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23" fillId="0" borderId="0"/>
    <xf numFmtId="0" fontId="2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6" fillId="0" borderId="0"/>
    <xf numFmtId="0" fontId="5" fillId="0" borderId="0"/>
    <xf numFmtId="0" fontId="21" fillId="0" borderId="0"/>
    <xf numFmtId="0" fontId="21" fillId="0" borderId="0"/>
  </cellStyleXfs>
  <cellXfs count="109">
    <xf numFmtId="0" fontId="0" fillId="0" borderId="0" xfId="0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0" xfId="0" applyFont="1" applyFill="1" applyBorder="1"/>
    <xf numFmtId="0" fontId="3" fillId="2" borderId="16" xfId="0" applyFont="1" applyFill="1" applyBorder="1"/>
    <xf numFmtId="0" fontId="0" fillId="2" borderId="0" xfId="0" applyFill="1"/>
    <xf numFmtId="14" fontId="2" fillId="4" borderId="3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2" xfId="0" applyFont="1" applyFill="1" applyBorder="1"/>
    <xf numFmtId="0" fontId="3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/>
    <xf numFmtId="14" fontId="2" fillId="6" borderId="3" xfId="0" applyNumberFormat="1" applyFont="1" applyFill="1" applyBorder="1" applyAlignment="1">
      <alignment horizontal="center"/>
    </xf>
    <xf numFmtId="0" fontId="0" fillId="0" borderId="0" xfId="0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31" xfId="0" applyFont="1" applyFill="1" applyBorder="1"/>
    <xf numFmtId="164" fontId="4" fillId="5" borderId="18" xfId="1" applyNumberFormat="1" applyFont="1" applyFill="1" applyBorder="1" applyAlignment="1">
      <alignment horizontal="center" vertical="center"/>
    </xf>
    <xf numFmtId="164" fontId="4" fillId="5" borderId="17" xfId="1" applyNumberFormat="1" applyFont="1" applyFill="1" applyBorder="1" applyAlignment="1">
      <alignment horizontal="center" vertical="center"/>
    </xf>
    <xf numFmtId="164" fontId="4" fillId="5" borderId="33" xfId="1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3" xfId="1" applyNumberFormat="1" applyFont="1" applyFill="1" applyBorder="1" applyAlignment="1">
      <alignment horizontal="center" vertical="center"/>
    </xf>
    <xf numFmtId="164" fontId="4" fillId="2" borderId="26" xfId="1" applyNumberFormat="1" applyFont="1" applyFill="1" applyBorder="1" applyAlignment="1">
      <alignment horizontal="center" vertical="center"/>
    </xf>
    <xf numFmtId="164" fontId="4" fillId="5" borderId="34" xfId="1" applyNumberFormat="1" applyFont="1" applyFill="1" applyBorder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37" xfId="0" applyFont="1" applyFill="1" applyBorder="1"/>
    <xf numFmtId="0" fontId="3" fillId="2" borderId="20" xfId="0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3" fontId="2" fillId="3" borderId="7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9" fontId="2" fillId="7" borderId="25" xfId="1" applyFont="1" applyFill="1" applyBorder="1" applyAlignment="1">
      <alignment horizontal="center" vertical="center"/>
    </xf>
    <xf numFmtId="164" fontId="4" fillId="2" borderId="24" xfId="1" applyNumberFormat="1" applyFont="1" applyFill="1" applyBorder="1" applyAlignment="1">
      <alignment horizontal="center" vertical="center"/>
    </xf>
    <xf numFmtId="164" fontId="4" fillId="2" borderId="28" xfId="1" applyNumberFormat="1" applyFont="1" applyFill="1" applyBorder="1" applyAlignment="1">
      <alignment horizontal="center" vertical="center"/>
    </xf>
    <xf numFmtId="164" fontId="4" fillId="5" borderId="35" xfId="1" applyNumberFormat="1" applyFont="1" applyFill="1" applyBorder="1" applyAlignment="1">
      <alignment horizontal="center" vertical="center"/>
    </xf>
    <xf numFmtId="164" fontId="4" fillId="5" borderId="36" xfId="1" applyNumberFormat="1" applyFont="1" applyFill="1" applyBorder="1" applyAlignment="1">
      <alignment horizontal="center" vertical="center"/>
    </xf>
    <xf numFmtId="10" fontId="4" fillId="5" borderId="17" xfId="1" applyNumberFormat="1" applyFont="1" applyFill="1" applyBorder="1" applyAlignment="1">
      <alignment horizontal="center" vertical="center"/>
    </xf>
    <xf numFmtId="10" fontId="4" fillId="2" borderId="26" xfId="1" applyNumberFormat="1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3" fontId="4" fillId="2" borderId="23" xfId="1" applyNumberFormat="1" applyFont="1" applyFill="1" applyBorder="1" applyAlignment="1">
      <alignment horizontal="center" vertical="center"/>
    </xf>
    <xf numFmtId="3" fontId="4" fillId="2" borderId="26" xfId="1" applyNumberFormat="1" applyFont="1" applyFill="1" applyBorder="1" applyAlignment="1">
      <alignment horizontal="center" vertical="center"/>
    </xf>
    <xf numFmtId="3" fontId="4" fillId="2" borderId="27" xfId="1" applyNumberFormat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4" fillId="2" borderId="28" xfId="1" applyNumberFormat="1" applyFont="1" applyFill="1" applyBorder="1" applyAlignment="1">
      <alignment horizontal="center" vertical="center"/>
    </xf>
    <xf numFmtId="3" fontId="4" fillId="2" borderId="17" xfId="1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32" xfId="1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0" fontId="4" fillId="2" borderId="17" xfId="1" applyNumberFormat="1" applyFont="1" applyFill="1" applyBorder="1" applyAlignment="1">
      <alignment horizontal="center" vertical="center"/>
    </xf>
    <xf numFmtId="3" fontId="2" fillId="3" borderId="7" xfId="1" applyNumberFormat="1" applyFont="1" applyFill="1" applyBorder="1" applyAlignment="1">
      <alignment horizontal="center" vertical="center"/>
    </xf>
    <xf numFmtId="9" fontId="2" fillId="3" borderId="7" xfId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wrapText="1"/>
    </xf>
    <xf numFmtId="3" fontId="4" fillId="2" borderId="32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wrapText="1"/>
    </xf>
    <xf numFmtId="10" fontId="4" fillId="2" borderId="32" xfId="1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9" fontId="4" fillId="2" borderId="26" xfId="1" applyNumberFormat="1" applyFont="1" applyFill="1" applyBorder="1" applyAlignment="1">
      <alignment horizontal="center" vertical="center"/>
    </xf>
    <xf numFmtId="10" fontId="4" fillId="2" borderId="32" xfId="0" applyNumberFormat="1" applyFont="1" applyFill="1" applyBorder="1" applyAlignment="1">
      <alignment horizontal="center" vertical="center"/>
    </xf>
    <xf numFmtId="10" fontId="4" fillId="5" borderId="12" xfId="1" applyNumberFormat="1" applyFont="1" applyFill="1" applyBorder="1" applyAlignment="1">
      <alignment horizontal="center" vertical="center"/>
    </xf>
    <xf numFmtId="10" fontId="4" fillId="5" borderId="34" xfId="1" applyNumberFormat="1" applyFont="1" applyFill="1" applyBorder="1" applyAlignment="1">
      <alignment horizontal="center" vertical="center"/>
    </xf>
    <xf numFmtId="10" fontId="4" fillId="2" borderId="14" xfId="1" applyNumberFormat="1" applyFont="1" applyFill="1" applyBorder="1" applyAlignment="1">
      <alignment horizontal="center" vertical="center"/>
    </xf>
    <xf numFmtId="0" fontId="0" fillId="0" borderId="0" xfId="0"/>
    <xf numFmtId="165" fontId="4" fillId="2" borderId="14" xfId="1" applyNumberFormat="1" applyFont="1" applyFill="1" applyBorder="1" applyAlignment="1">
      <alignment horizontal="center" vertical="center"/>
    </xf>
    <xf numFmtId="165" fontId="4" fillId="2" borderId="26" xfId="1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9" fontId="4" fillId="2" borderId="26" xfId="0" applyNumberFormat="1" applyFont="1" applyFill="1" applyBorder="1" applyAlignment="1">
      <alignment horizontal="center" vertical="center"/>
    </xf>
    <xf numFmtId="165" fontId="4" fillId="5" borderId="18" xfId="1" applyNumberFormat="1" applyFont="1" applyFill="1" applyBorder="1" applyAlignment="1">
      <alignment horizontal="center" vertical="center"/>
    </xf>
    <xf numFmtId="165" fontId="4" fillId="5" borderId="34" xfId="1" applyNumberFormat="1" applyFont="1" applyFill="1" applyBorder="1" applyAlignment="1">
      <alignment horizontal="center" vertical="center"/>
    </xf>
    <xf numFmtId="165" fontId="4" fillId="5" borderId="17" xfId="1" applyNumberFormat="1" applyFont="1" applyFill="1" applyBorder="1" applyAlignment="1">
      <alignment horizontal="center" vertical="center"/>
    </xf>
    <xf numFmtId="9" fontId="4" fillId="5" borderId="17" xfId="1" applyNumberFormat="1" applyFont="1" applyFill="1" applyBorder="1" applyAlignment="1">
      <alignment horizontal="center" vertical="center"/>
    </xf>
    <xf numFmtId="165" fontId="4" fillId="2" borderId="32" xfId="1" applyNumberFormat="1" applyFont="1" applyFill="1" applyBorder="1" applyAlignment="1">
      <alignment horizontal="center" vertical="center"/>
    </xf>
    <xf numFmtId="9" fontId="4" fillId="2" borderId="14" xfId="1" applyNumberFormat="1" applyFont="1" applyFill="1" applyBorder="1" applyAlignment="1">
      <alignment horizontal="center" vertical="center"/>
    </xf>
    <xf numFmtId="9" fontId="4" fillId="2" borderId="32" xfId="1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 wrapText="1"/>
    </xf>
    <xf numFmtId="164" fontId="4" fillId="2" borderId="9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10" fontId="4" fillId="2" borderId="24" xfId="1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wrapText="1"/>
    </xf>
    <xf numFmtId="3" fontId="4" fillId="2" borderId="11" xfId="1" applyNumberFormat="1" applyFont="1" applyFill="1" applyBorder="1" applyAlignment="1">
      <alignment horizontal="center" vertical="center"/>
    </xf>
    <xf numFmtId="164" fontId="4" fillId="5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4" fontId="4" fillId="5" borderId="12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</cellXfs>
  <cellStyles count="68">
    <cellStyle name="20% - 1. jelölőszín" xfId="21" builtinId="30" customBuiltin="1"/>
    <cellStyle name="20% - 2. jelölőszín" xfId="25" builtinId="34" customBuiltin="1"/>
    <cellStyle name="20% - 3. jelölőszín" xfId="29" builtinId="38" customBuiltin="1"/>
    <cellStyle name="20% - 4. jelölőszín" xfId="33" builtinId="42" customBuiltin="1"/>
    <cellStyle name="20% - 5. jelölőszín" xfId="37" builtinId="46" customBuiltin="1"/>
    <cellStyle name="20% - 6. jelölőszín" xfId="41" builtinId="50" customBuiltin="1"/>
    <cellStyle name="40% - 1. jelölőszín" xfId="22" builtinId="31" customBuiltin="1"/>
    <cellStyle name="40% - 2. jelölőszín" xfId="26" builtinId="35" customBuiltin="1"/>
    <cellStyle name="40% - 3. jelölőszín" xfId="30" builtinId="39" customBuiltin="1"/>
    <cellStyle name="40% - 4. jelölőszín" xfId="34" builtinId="43" customBuiltin="1"/>
    <cellStyle name="40% - 5. jelölőszín" xfId="38" builtinId="47" customBuiltin="1"/>
    <cellStyle name="40% - 6. jelölőszín" xfId="42" builtinId="51" customBuiltin="1"/>
    <cellStyle name="60% - 1. jelölőszín" xfId="23" builtinId="32" customBuiltin="1"/>
    <cellStyle name="60% - 2. jelölőszín" xfId="27" builtinId="36" customBuiltin="1"/>
    <cellStyle name="60% - 3. jelölőszín" xfId="31" builtinId="40" customBuiltin="1"/>
    <cellStyle name="60% - 4. jelölőszín" xfId="35" builtinId="44" customBuiltin="1"/>
    <cellStyle name="60% - 5. jelölőszín" xfId="39" builtinId="48" customBuiltin="1"/>
    <cellStyle name="60% - 6. jelölőszín" xfId="43" builtinId="52" customBuiltin="1"/>
    <cellStyle name="Bevitel" xfId="11" builtinId="20" customBuiltin="1"/>
    <cellStyle name="Cím" xfId="3" builtinId="15" customBuiltin="1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5" builtinId="23" customBuiltin="1"/>
    <cellStyle name="Excel Built-in Normal" xfId="64"/>
    <cellStyle name="Figyelmeztetés" xfId="16" builtinId="11" customBuiltin="1"/>
    <cellStyle name="Hivatkozás 2" xfId="59"/>
    <cellStyle name="Hivatkozott cella" xfId="14" builtinId="24" customBuiltin="1"/>
    <cellStyle name="Jegyzet" xfId="17" builtinId="10" customBuiltin="1"/>
    <cellStyle name="Jelölőszín (1)" xfId="20" builtinId="29" customBuiltin="1"/>
    <cellStyle name="Jelölőszín (2)" xfId="24" builtinId="33" customBuiltin="1"/>
    <cellStyle name="Jelölőszín (3)" xfId="28" builtinId="37" customBuiltin="1"/>
    <cellStyle name="Jelölőszín (4)" xfId="32" builtinId="41" customBuiltin="1"/>
    <cellStyle name="Jelölőszín (5)" xfId="36" builtinId="45" customBuiltin="1"/>
    <cellStyle name="Jelölőszín (6)" xfId="40" builtinId="49" customBuiltin="1"/>
    <cellStyle name="Jó" xfId="8" builtinId="26" customBuiltin="1"/>
    <cellStyle name="Kimenet" xfId="12" builtinId="21" customBuiltin="1"/>
    <cellStyle name="Magyarázó szöveg" xfId="18" builtinId="53" customBuiltin="1"/>
    <cellStyle name="Normál" xfId="0" builtinId="0"/>
    <cellStyle name="Normál 10" xfId="61"/>
    <cellStyle name="Normál 11" xfId="62"/>
    <cellStyle name="Normál 12" xfId="63"/>
    <cellStyle name="Normál 13" xfId="65"/>
    <cellStyle name="Normál 14" xfId="66"/>
    <cellStyle name="Normál 15" xfId="67"/>
    <cellStyle name="Normál 2" xfId="2"/>
    <cellStyle name="Normál 2 2" xfId="46"/>
    <cellStyle name="Normál 2 2 2" xfId="54"/>
    <cellStyle name="Normál 2 3" xfId="53"/>
    <cellStyle name="Normál 2 4" xfId="44"/>
    <cellStyle name="Normál 3" xfId="45"/>
    <cellStyle name="Normál 3 2" xfId="48"/>
    <cellStyle name="Normál 3 3" xfId="55"/>
    <cellStyle name="Normál 4" xfId="49"/>
    <cellStyle name="Normál 4 2" xfId="56"/>
    <cellStyle name="Normál 5" xfId="51"/>
    <cellStyle name="Normál 6" xfId="52"/>
    <cellStyle name="Normál 7" xfId="57"/>
    <cellStyle name="Normál 8" xfId="58"/>
    <cellStyle name="Normál 9" xfId="60"/>
    <cellStyle name="Összesen" xfId="19" builtinId="25" customBuiltin="1"/>
    <cellStyle name="Rossz" xfId="9" builtinId="27" customBuiltin="1"/>
    <cellStyle name="Semleges" xfId="10" builtinId="28" customBuiltin="1"/>
    <cellStyle name="Számítás" xfId="13" builtinId="22" customBuiltin="1"/>
    <cellStyle name="Százalék" xfId="1" builtinId="5"/>
    <cellStyle name="Százalék 2" xfId="47"/>
    <cellStyle name="Százalék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E107"/>
  <sheetViews>
    <sheetView tabSelected="1" workbookViewId="0">
      <pane xSplit="3" ySplit="3" topLeftCell="P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customHeight="1" x14ac:dyDescent="0.25"/>
  <cols>
    <col min="1" max="1" width="7.85546875" customWidth="1"/>
    <col min="2" max="2" width="20.28515625" customWidth="1"/>
    <col min="3" max="3" width="44.7109375" customWidth="1"/>
    <col min="4" max="4" width="16.7109375" style="15" bestFit="1" customWidth="1"/>
    <col min="5" max="5" width="13.28515625" style="15" customWidth="1"/>
    <col min="6" max="6" width="15.140625" style="15" customWidth="1"/>
    <col min="7" max="7" width="13.28515625" style="15" customWidth="1"/>
    <col min="8" max="8" width="15.140625" style="15" customWidth="1"/>
    <col min="9" max="9" width="13.28515625" style="15" customWidth="1"/>
    <col min="10" max="10" width="15.140625" style="15" customWidth="1"/>
    <col min="11" max="11" width="13.28515625" style="15" customWidth="1"/>
    <col min="12" max="12" width="15.140625" style="15" customWidth="1"/>
    <col min="13" max="17" width="13.28515625" style="15" customWidth="1"/>
    <col min="18" max="18" width="14.85546875" style="15" customWidth="1"/>
    <col min="19" max="19" width="13.28515625" style="15" customWidth="1"/>
    <col min="20" max="20" width="16.7109375" style="15" customWidth="1"/>
    <col min="21" max="21" width="13.28515625" style="15" customWidth="1"/>
    <col min="22" max="23" width="13.28515625" style="71" hidden="1" customWidth="1"/>
    <col min="24" max="24" width="15.28515625" style="71" hidden="1" customWidth="1"/>
    <col min="25" max="25" width="13.28515625" style="71" hidden="1" customWidth="1"/>
    <col min="26" max="26" width="15.140625" style="71" hidden="1" customWidth="1"/>
    <col min="27" max="27" width="13.28515625" style="71" hidden="1" customWidth="1"/>
    <col min="28" max="28" width="15.7109375" customWidth="1"/>
    <col min="29" max="29" width="13.28515625" customWidth="1"/>
    <col min="30" max="30" width="12.5703125" customWidth="1"/>
  </cols>
  <sheetData>
    <row r="2" spans="2:31" ht="15" customHeight="1" thickBot="1" x14ac:dyDescent="0.3"/>
    <row r="3" spans="2:31" ht="15" customHeight="1" thickBot="1" x14ac:dyDescent="0.3">
      <c r="B3" s="98" t="s">
        <v>45</v>
      </c>
      <c r="C3" s="99"/>
      <c r="D3" s="6" t="s">
        <v>85</v>
      </c>
      <c r="E3" s="6"/>
      <c r="F3" s="6" t="s">
        <v>86</v>
      </c>
      <c r="G3" s="6"/>
      <c r="H3" s="6" t="s">
        <v>87</v>
      </c>
      <c r="I3" s="6"/>
      <c r="J3" s="6" t="s">
        <v>88</v>
      </c>
      <c r="K3" s="6"/>
      <c r="L3" s="6" t="s">
        <v>89</v>
      </c>
      <c r="M3" s="6"/>
      <c r="N3" s="6" t="s">
        <v>90</v>
      </c>
      <c r="O3" s="6"/>
      <c r="P3" s="6" t="s">
        <v>91</v>
      </c>
      <c r="Q3" s="6"/>
      <c r="R3" s="6" t="s">
        <v>92</v>
      </c>
      <c r="S3" s="6"/>
      <c r="T3" s="6" t="s">
        <v>93</v>
      </c>
      <c r="U3" s="6"/>
      <c r="V3" s="6" t="s">
        <v>94</v>
      </c>
      <c r="W3" s="6"/>
      <c r="X3" s="6" t="s">
        <v>95</v>
      </c>
      <c r="Y3" s="6"/>
      <c r="Z3" s="6" t="s">
        <v>96</v>
      </c>
      <c r="AA3" s="6"/>
      <c r="AB3" s="14" t="s">
        <v>97</v>
      </c>
      <c r="AC3" s="14" t="s">
        <v>41</v>
      </c>
      <c r="AD3" s="15"/>
      <c r="AE3" s="71"/>
    </row>
    <row r="4" spans="2:31" ht="15" customHeight="1" thickBot="1" x14ac:dyDescent="0.3">
      <c r="B4" s="100" t="s">
        <v>28</v>
      </c>
      <c r="C4" s="101"/>
      <c r="D4" s="35">
        <v>91167</v>
      </c>
      <c r="E4" s="57"/>
      <c r="F4" s="35">
        <v>96496</v>
      </c>
      <c r="G4" s="57"/>
      <c r="H4" s="35">
        <v>89855</v>
      </c>
      <c r="I4" s="57"/>
      <c r="J4" s="35">
        <v>94930</v>
      </c>
      <c r="K4" s="57"/>
      <c r="L4" s="35">
        <v>147161</v>
      </c>
      <c r="M4" s="57"/>
      <c r="N4" s="35">
        <v>231933</v>
      </c>
      <c r="O4" s="57"/>
      <c r="P4" s="35">
        <v>215076</v>
      </c>
      <c r="Q4" s="57"/>
      <c r="R4" s="35">
        <v>219562</v>
      </c>
      <c r="S4" s="57"/>
      <c r="T4" s="35">
        <v>162765</v>
      </c>
      <c r="U4" s="57"/>
      <c r="V4" s="35"/>
      <c r="W4" s="57"/>
      <c r="X4" s="35"/>
      <c r="Y4" s="57"/>
      <c r="Z4" s="35"/>
      <c r="AA4" s="57"/>
      <c r="AB4" s="36">
        <f>SUM(D4,F4,H4,J4,L4,N4,P4,R4,T4,V4,X4,Z4)</f>
        <v>1348945</v>
      </c>
      <c r="AC4" s="36"/>
      <c r="AD4" s="15"/>
      <c r="AE4" s="71"/>
    </row>
    <row r="5" spans="2:31" ht="15" customHeight="1" thickBot="1" x14ac:dyDescent="0.3">
      <c r="B5" s="104" t="s">
        <v>29</v>
      </c>
      <c r="C5" s="105"/>
      <c r="D5" s="37">
        <v>19407</v>
      </c>
      <c r="E5" s="47"/>
      <c r="F5" s="37">
        <v>20253</v>
      </c>
      <c r="G5" s="47"/>
      <c r="H5" s="37">
        <v>18135</v>
      </c>
      <c r="I5" s="47"/>
      <c r="J5" s="37">
        <v>20391</v>
      </c>
      <c r="K5" s="47"/>
      <c r="L5" s="37">
        <v>31040</v>
      </c>
      <c r="M5" s="47"/>
      <c r="N5" s="37">
        <v>52339</v>
      </c>
      <c r="O5" s="47"/>
      <c r="P5" s="37">
        <v>45050</v>
      </c>
      <c r="Q5" s="47"/>
      <c r="R5" s="37">
        <v>47265</v>
      </c>
      <c r="S5" s="47"/>
      <c r="T5" s="37">
        <v>33015</v>
      </c>
      <c r="U5" s="47"/>
      <c r="V5" s="37"/>
      <c r="W5" s="47"/>
      <c r="X5" s="37"/>
      <c r="Y5" s="47"/>
      <c r="Z5" s="37"/>
      <c r="AA5" s="47"/>
      <c r="AB5" s="38">
        <f t="shared" ref="AB5:AB73" si="0">SUM(D5,F5,H5,J5,L5,N5,P5,R5,T5,V5,X5,Z5)</f>
        <v>286895</v>
      </c>
      <c r="AC5" s="38"/>
      <c r="AD5" s="15"/>
      <c r="AE5" s="71"/>
    </row>
    <row r="6" spans="2:31" ht="15" customHeight="1" thickBot="1" x14ac:dyDescent="0.3">
      <c r="B6" s="102" t="s">
        <v>30</v>
      </c>
      <c r="C6" s="103"/>
      <c r="D6" s="59">
        <v>71760</v>
      </c>
      <c r="E6" s="60">
        <v>1</v>
      </c>
      <c r="F6" s="59">
        <v>76243</v>
      </c>
      <c r="G6" s="60">
        <v>1</v>
      </c>
      <c r="H6" s="59">
        <v>71720</v>
      </c>
      <c r="I6" s="60">
        <v>1</v>
      </c>
      <c r="J6" s="59">
        <v>74539</v>
      </c>
      <c r="K6" s="60">
        <v>1</v>
      </c>
      <c r="L6" s="59">
        <v>116121</v>
      </c>
      <c r="M6" s="60">
        <v>1</v>
      </c>
      <c r="N6" s="59">
        <v>179594</v>
      </c>
      <c r="O6" s="60">
        <v>1</v>
      </c>
      <c r="P6" s="59">
        <v>170026</v>
      </c>
      <c r="Q6" s="60">
        <v>1</v>
      </c>
      <c r="R6" s="59">
        <v>172297</v>
      </c>
      <c r="S6" s="60">
        <v>1</v>
      </c>
      <c r="T6" s="59">
        <v>129750</v>
      </c>
      <c r="U6" s="60">
        <v>1</v>
      </c>
      <c r="V6" s="59"/>
      <c r="W6" s="60">
        <v>1</v>
      </c>
      <c r="X6" s="59"/>
      <c r="Y6" s="60"/>
      <c r="Z6" s="59"/>
      <c r="AA6" s="60">
        <v>1</v>
      </c>
      <c r="AB6" s="36">
        <f t="shared" si="0"/>
        <v>1062050</v>
      </c>
      <c r="AC6" s="39">
        <v>1</v>
      </c>
      <c r="AD6" s="15"/>
      <c r="AE6" s="71"/>
    </row>
    <row r="7" spans="2:31" ht="15" customHeight="1" x14ac:dyDescent="0.25">
      <c r="B7" s="106" t="s">
        <v>37</v>
      </c>
      <c r="C7" s="1" t="s">
        <v>6</v>
      </c>
      <c r="D7" s="48">
        <v>67808</v>
      </c>
      <c r="E7" s="24">
        <f>D7/D$6</f>
        <v>0.94492753623188408</v>
      </c>
      <c r="F7" s="48">
        <v>71970</v>
      </c>
      <c r="G7" s="24">
        <f>F7/F$6</f>
        <v>0.94395551066983197</v>
      </c>
      <c r="H7" s="48">
        <v>67424</v>
      </c>
      <c r="I7" s="24">
        <f>H7/H$6</f>
        <v>0.94010039040713889</v>
      </c>
      <c r="J7" s="48">
        <v>70565</v>
      </c>
      <c r="K7" s="24">
        <f>J7/J$6</f>
        <v>0.94668562765800457</v>
      </c>
      <c r="L7" s="48">
        <v>110573</v>
      </c>
      <c r="M7" s="24">
        <f>L7/L$6</f>
        <v>0.95222225092791135</v>
      </c>
      <c r="N7" s="48">
        <v>171532</v>
      </c>
      <c r="O7" s="24">
        <f>N7/N$6</f>
        <v>0.95510985890397226</v>
      </c>
      <c r="P7" s="48">
        <v>161530</v>
      </c>
      <c r="Q7" s="24">
        <f>P7/P$6</f>
        <v>0.95003117170315132</v>
      </c>
      <c r="R7" s="48">
        <v>163554</v>
      </c>
      <c r="S7" s="24">
        <f>R7/R$6</f>
        <v>0.94925622616760597</v>
      </c>
      <c r="T7" s="48">
        <v>123043</v>
      </c>
      <c r="U7" s="24">
        <f>T7/T$6</f>
        <v>0.94830828516377652</v>
      </c>
      <c r="V7" s="48"/>
      <c r="W7" s="24" t="e">
        <f>V7/V$6</f>
        <v>#DIV/0!</v>
      </c>
      <c r="X7" s="48"/>
      <c r="Y7" s="24" t="e">
        <f>X7/X$6</f>
        <v>#DIV/0!</v>
      </c>
      <c r="Z7" s="48"/>
      <c r="AA7" s="24" t="e">
        <f>Z7/Z$6</f>
        <v>#DIV/0!</v>
      </c>
      <c r="AB7" s="27">
        <f t="shared" si="0"/>
        <v>1007999</v>
      </c>
      <c r="AC7" s="19">
        <f>+AB7/$AB$6</f>
        <v>0.94910691587025098</v>
      </c>
      <c r="AD7" s="15"/>
      <c r="AE7" s="71"/>
    </row>
    <row r="8" spans="2:31" ht="15" customHeight="1" x14ac:dyDescent="0.25">
      <c r="B8" s="107"/>
      <c r="C8" s="2" t="s">
        <v>0</v>
      </c>
      <c r="D8" s="49">
        <v>2093</v>
      </c>
      <c r="E8" s="25">
        <f t="shared" ref="E8:M9" si="1">D8/D$6</f>
        <v>2.9166666666666667E-2</v>
      </c>
      <c r="F8" s="49">
        <v>2664</v>
      </c>
      <c r="G8" s="25">
        <f t="shared" si="1"/>
        <v>3.4940912608370601E-2</v>
      </c>
      <c r="H8" s="49">
        <v>2739</v>
      </c>
      <c r="I8" s="25">
        <f t="shared" si="1"/>
        <v>3.8190184049079756E-2</v>
      </c>
      <c r="J8" s="49">
        <v>2451</v>
      </c>
      <c r="K8" s="25">
        <f t="shared" si="1"/>
        <v>3.2882115402675112E-2</v>
      </c>
      <c r="L8" s="49">
        <v>3496</v>
      </c>
      <c r="M8" s="25">
        <f t="shared" si="1"/>
        <v>3.0106526812548978E-2</v>
      </c>
      <c r="N8" s="49">
        <v>5513</v>
      </c>
      <c r="O8" s="25">
        <f t="shared" ref="O8:AA9" si="2">N8/N$6</f>
        <v>3.0697016604118176E-2</v>
      </c>
      <c r="P8" s="49">
        <v>6354</v>
      </c>
      <c r="Q8" s="25">
        <f t="shared" si="2"/>
        <v>3.7370755060990669E-2</v>
      </c>
      <c r="R8" s="49">
        <v>6290</v>
      </c>
      <c r="S8" s="25">
        <f t="shared" si="2"/>
        <v>3.6506729658670786E-2</v>
      </c>
      <c r="T8" s="49">
        <v>4605</v>
      </c>
      <c r="U8" s="25">
        <f t="shared" si="2"/>
        <v>3.5491329479768789E-2</v>
      </c>
      <c r="V8" s="49"/>
      <c r="W8" s="25" t="e">
        <f t="shared" si="2"/>
        <v>#DIV/0!</v>
      </c>
      <c r="X8" s="49"/>
      <c r="Y8" s="25" t="e">
        <f t="shared" si="2"/>
        <v>#DIV/0!</v>
      </c>
      <c r="Z8" s="49"/>
      <c r="AA8" s="25" t="e">
        <f t="shared" si="2"/>
        <v>#DIV/0!</v>
      </c>
      <c r="AB8" s="28">
        <f t="shared" si="0"/>
        <v>36205</v>
      </c>
      <c r="AC8" s="20">
        <f t="shared" ref="AC8:AC48" si="3">+AB8/$AB$6</f>
        <v>3.4089732121839841E-2</v>
      </c>
      <c r="AD8" s="15"/>
      <c r="AE8" s="71"/>
    </row>
    <row r="9" spans="2:31" ht="30" customHeight="1" thickBot="1" x14ac:dyDescent="0.3">
      <c r="B9" s="108"/>
      <c r="C9" s="11" t="s">
        <v>7</v>
      </c>
      <c r="D9" s="50">
        <v>1859</v>
      </c>
      <c r="E9" s="23">
        <f t="shared" si="1"/>
        <v>2.5905797101449274E-2</v>
      </c>
      <c r="F9" s="50">
        <v>1609</v>
      </c>
      <c r="G9" s="23">
        <f t="shared" si="1"/>
        <v>2.1103576721797412E-2</v>
      </c>
      <c r="H9" s="50">
        <v>1557</v>
      </c>
      <c r="I9" s="23">
        <f t="shared" si="1"/>
        <v>2.1709425543781372E-2</v>
      </c>
      <c r="J9" s="50">
        <v>1523</v>
      </c>
      <c r="K9" s="23">
        <f t="shared" si="1"/>
        <v>2.0432256939320357E-2</v>
      </c>
      <c r="L9" s="50">
        <v>2052</v>
      </c>
      <c r="M9" s="23">
        <f t="shared" si="1"/>
        <v>1.7671222259539619E-2</v>
      </c>
      <c r="N9" s="50">
        <v>2549</v>
      </c>
      <c r="O9" s="23">
        <f t="shared" si="2"/>
        <v>1.4193124491909528E-2</v>
      </c>
      <c r="P9" s="50">
        <v>2142</v>
      </c>
      <c r="Q9" s="23">
        <f t="shared" si="2"/>
        <v>1.2598073235858044E-2</v>
      </c>
      <c r="R9" s="50">
        <v>2453</v>
      </c>
      <c r="S9" s="23">
        <f t="shared" si="2"/>
        <v>1.423704417372328E-2</v>
      </c>
      <c r="T9" s="50">
        <v>2102</v>
      </c>
      <c r="U9" s="23">
        <f t="shared" si="2"/>
        <v>1.6200385356454721E-2</v>
      </c>
      <c r="V9" s="50"/>
      <c r="W9" s="23" t="e">
        <f t="shared" si="2"/>
        <v>#DIV/0!</v>
      </c>
      <c r="X9" s="50"/>
      <c r="Y9" s="23" t="e">
        <f t="shared" si="2"/>
        <v>#DIV/0!</v>
      </c>
      <c r="Z9" s="50"/>
      <c r="AA9" s="23" t="e">
        <f t="shared" si="2"/>
        <v>#DIV/0!</v>
      </c>
      <c r="AB9" s="29">
        <f t="shared" si="0"/>
        <v>17846</v>
      </c>
      <c r="AC9" s="21">
        <f t="shared" si="3"/>
        <v>1.6803352007909233E-2</v>
      </c>
      <c r="AD9" s="15"/>
      <c r="AE9" s="71"/>
    </row>
    <row r="10" spans="2:31" ht="15" customHeight="1" x14ac:dyDescent="0.25">
      <c r="B10" s="106" t="s">
        <v>38</v>
      </c>
      <c r="C10" s="1" t="s">
        <v>32</v>
      </c>
      <c r="D10" s="51">
        <v>14342</v>
      </c>
      <c r="E10" s="40">
        <f>D10/SUM(D$10:D$29)</f>
        <v>0.20642802654115749</v>
      </c>
      <c r="F10" s="51">
        <v>14346</v>
      </c>
      <c r="G10" s="40">
        <f>F10/SUM(F$10:F$29)</f>
        <v>0.19577499385900271</v>
      </c>
      <c r="H10" s="51">
        <v>13470</v>
      </c>
      <c r="I10" s="40">
        <f>H10/SUM(H$10:H$29)</f>
        <v>0.19894251787085721</v>
      </c>
      <c r="J10" s="51">
        <v>13751</v>
      </c>
      <c r="K10" s="40">
        <f>J10/SUM(J$10:J$29)</f>
        <v>0.19407787955344163</v>
      </c>
      <c r="L10" s="51">
        <v>18575</v>
      </c>
      <c r="M10" s="40">
        <f>L10/SUM(L$10:L$29)</f>
        <v>0.16580084261639533</v>
      </c>
      <c r="N10" s="51">
        <v>31249</v>
      </c>
      <c r="O10" s="40">
        <f>N10/SUM(N$10:N$29)</f>
        <v>0.17863308447757439</v>
      </c>
      <c r="P10" s="51">
        <v>30034</v>
      </c>
      <c r="Q10" s="40">
        <f>P10/SUM(P$10:P$29)</f>
        <v>0.18178296685005962</v>
      </c>
      <c r="R10" s="51">
        <v>30079</v>
      </c>
      <c r="S10" s="40">
        <f>R10/SUM(R$10:R$29)</f>
        <v>0.17833786900505741</v>
      </c>
      <c r="T10" s="51">
        <v>25001</v>
      </c>
      <c r="U10" s="40">
        <f>T10/SUM(T$10:T$29)</f>
        <v>0.19873766882089683</v>
      </c>
      <c r="V10" s="51"/>
      <c r="W10" s="40" t="e">
        <f>V10/SUM(V$10:V$29)</f>
        <v>#DIV/0!</v>
      </c>
      <c r="X10" s="51"/>
      <c r="Y10" s="40" t="e">
        <f>X10/SUM(X$10:X$29)</f>
        <v>#DIV/0!</v>
      </c>
      <c r="Z10" s="51"/>
      <c r="AA10" s="40" t="e">
        <f>Z10/SUM(Z$10:Z$29)</f>
        <v>#DIV/0!</v>
      </c>
      <c r="AB10" s="27">
        <f t="shared" si="0"/>
        <v>190847</v>
      </c>
      <c r="AC10" s="26">
        <f>+AB10/SUM($AB$10:$AB$29)</f>
        <v>0.1856555148385691</v>
      </c>
      <c r="AD10" s="15"/>
      <c r="AE10" s="71"/>
    </row>
    <row r="11" spans="2:31" ht="15" customHeight="1" x14ac:dyDescent="0.25">
      <c r="B11" s="107"/>
      <c r="C11" s="3" t="s">
        <v>26</v>
      </c>
      <c r="D11" s="51">
        <v>3843</v>
      </c>
      <c r="E11" s="40">
        <f t="shared" ref="E11:M29" si="4">D11/SUM(D$10:D$29)</f>
        <v>5.5313269139427433E-2</v>
      </c>
      <c r="F11" s="51">
        <v>4231</v>
      </c>
      <c r="G11" s="40">
        <f t="shared" si="4"/>
        <v>5.7739021261497311E-2</v>
      </c>
      <c r="H11" s="51">
        <v>3330</v>
      </c>
      <c r="I11" s="40">
        <f t="shared" si="4"/>
        <v>4.9181780587227504E-2</v>
      </c>
      <c r="J11" s="51">
        <v>4015</v>
      </c>
      <c r="K11" s="40">
        <f t="shared" si="4"/>
        <v>5.6666619620905252E-2</v>
      </c>
      <c r="L11" s="51">
        <v>6194</v>
      </c>
      <c r="M11" s="40">
        <f t="shared" si="4"/>
        <v>5.5287774921451011E-2</v>
      </c>
      <c r="N11" s="51">
        <v>9139</v>
      </c>
      <c r="O11" s="40">
        <f t="shared" ref="O11:AA29" si="5">N11/SUM(N$10:N$29)</f>
        <v>5.2242560051219314E-2</v>
      </c>
      <c r="P11" s="51">
        <v>8603</v>
      </c>
      <c r="Q11" s="40">
        <f t="shared" si="5"/>
        <v>5.2070282473565391E-2</v>
      </c>
      <c r="R11" s="51">
        <v>8888</v>
      </c>
      <c r="S11" s="40">
        <f t="shared" si="5"/>
        <v>5.2696797756472964E-2</v>
      </c>
      <c r="T11" s="51">
        <v>6340</v>
      </c>
      <c r="U11" s="40">
        <f t="shared" si="5"/>
        <v>5.0397856898703484E-2</v>
      </c>
      <c r="V11" s="51"/>
      <c r="W11" s="40" t="e">
        <f t="shared" si="5"/>
        <v>#DIV/0!</v>
      </c>
      <c r="X11" s="51"/>
      <c r="Y11" s="40" t="e">
        <f t="shared" si="5"/>
        <v>#DIV/0!</v>
      </c>
      <c r="Z11" s="51"/>
      <c r="AA11" s="40" t="e">
        <f t="shared" si="5"/>
        <v>#DIV/0!</v>
      </c>
      <c r="AB11" s="28">
        <f t="shared" si="0"/>
        <v>54583</v>
      </c>
      <c r="AC11" s="26">
        <f t="shared" ref="AC11:AC29" si="6">+AB11/SUM($AB$10:$AB$29)</f>
        <v>5.3098214624456325E-2</v>
      </c>
      <c r="AD11" s="15"/>
      <c r="AE11" s="71"/>
    </row>
    <row r="12" spans="2:31" ht="15" customHeight="1" x14ac:dyDescent="0.25">
      <c r="B12" s="107"/>
      <c r="C12" s="3" t="s">
        <v>15</v>
      </c>
      <c r="D12" s="51">
        <v>2422</v>
      </c>
      <c r="E12" s="40">
        <f t="shared" si="4"/>
        <v>3.4860457417562649E-2</v>
      </c>
      <c r="F12" s="51">
        <v>2656</v>
      </c>
      <c r="G12" s="40">
        <f t="shared" si="4"/>
        <v>3.6245530718633151E-2</v>
      </c>
      <c r="H12" s="51">
        <v>2116</v>
      </c>
      <c r="I12" s="40">
        <f t="shared" si="4"/>
        <v>3.1251846162934957E-2</v>
      </c>
      <c r="J12" s="51">
        <v>2482</v>
      </c>
      <c r="K12" s="40">
        <f t="shared" si="4"/>
        <v>3.5030273947468701E-2</v>
      </c>
      <c r="L12" s="51">
        <v>4303</v>
      </c>
      <c r="M12" s="40">
        <f t="shared" si="4"/>
        <v>3.8408668951728078E-2</v>
      </c>
      <c r="N12" s="51">
        <v>6286</v>
      </c>
      <c r="O12" s="40">
        <f t="shared" si="5"/>
        <v>3.5933552082499688E-2</v>
      </c>
      <c r="P12" s="51">
        <v>5559</v>
      </c>
      <c r="Q12" s="40">
        <f t="shared" si="5"/>
        <v>3.3646251339131697E-2</v>
      </c>
      <c r="R12" s="51">
        <v>5675</v>
      </c>
      <c r="S12" s="40">
        <f t="shared" si="5"/>
        <v>3.3646976515299742E-2</v>
      </c>
      <c r="T12" s="51">
        <v>4133</v>
      </c>
      <c r="U12" s="40">
        <f t="shared" si="5"/>
        <v>3.2853997249580678E-2</v>
      </c>
      <c r="V12" s="51"/>
      <c r="W12" s="40" t="e">
        <f t="shared" si="5"/>
        <v>#DIV/0!</v>
      </c>
      <c r="X12" s="51"/>
      <c r="Y12" s="40" t="e">
        <f t="shared" si="5"/>
        <v>#DIV/0!</v>
      </c>
      <c r="Z12" s="51"/>
      <c r="AA12" s="40" t="e">
        <f t="shared" si="5"/>
        <v>#DIV/0!</v>
      </c>
      <c r="AB12" s="28">
        <f t="shared" si="0"/>
        <v>35632</v>
      </c>
      <c r="AC12" s="26">
        <f t="shared" si="6"/>
        <v>3.4662726187615706E-2</v>
      </c>
      <c r="AD12" s="15"/>
      <c r="AE12" s="71"/>
    </row>
    <row r="13" spans="2:31" ht="15" customHeight="1" x14ac:dyDescent="0.25">
      <c r="B13" s="107"/>
      <c r="C13" s="3" t="s">
        <v>16</v>
      </c>
      <c r="D13" s="51">
        <v>2580</v>
      </c>
      <c r="E13" s="40">
        <f t="shared" si="4"/>
        <v>3.7134591303596871E-2</v>
      </c>
      <c r="F13" s="51">
        <v>2657</v>
      </c>
      <c r="G13" s="40">
        <f t="shared" si="4"/>
        <v>3.6259177379295286E-2</v>
      </c>
      <c r="H13" s="51">
        <v>2286</v>
      </c>
      <c r="I13" s="40">
        <f t="shared" si="4"/>
        <v>3.3762627754475097E-2</v>
      </c>
      <c r="J13" s="51">
        <v>2602</v>
      </c>
      <c r="K13" s="40">
        <f t="shared" si="4"/>
        <v>3.6723921358305225E-2</v>
      </c>
      <c r="L13" s="51">
        <v>4113</v>
      </c>
      <c r="M13" s="40">
        <f t="shared" si="4"/>
        <v>3.6712724935732646E-2</v>
      </c>
      <c r="N13" s="51">
        <v>5251</v>
      </c>
      <c r="O13" s="40">
        <f t="shared" si="5"/>
        <v>3.0017034996055656E-2</v>
      </c>
      <c r="P13" s="51">
        <v>5236</v>
      </c>
      <c r="Q13" s="40">
        <f t="shared" si="5"/>
        <v>3.1691270374472669E-2</v>
      </c>
      <c r="R13" s="51">
        <v>5555</v>
      </c>
      <c r="S13" s="40">
        <f t="shared" si="5"/>
        <v>3.2935498597795605E-2</v>
      </c>
      <c r="T13" s="51">
        <v>3963</v>
      </c>
      <c r="U13" s="40">
        <f t="shared" si="5"/>
        <v>3.1502635156082322E-2</v>
      </c>
      <c r="V13" s="51"/>
      <c r="W13" s="40" t="e">
        <f t="shared" si="5"/>
        <v>#DIV/0!</v>
      </c>
      <c r="X13" s="51"/>
      <c r="Y13" s="40" t="e">
        <f t="shared" si="5"/>
        <v>#DIV/0!</v>
      </c>
      <c r="Z13" s="51"/>
      <c r="AA13" s="40" t="e">
        <f t="shared" si="5"/>
        <v>#DIV/0!</v>
      </c>
      <c r="AB13" s="28">
        <f t="shared" si="0"/>
        <v>34243</v>
      </c>
      <c r="AC13" s="26">
        <f t="shared" si="6"/>
        <v>3.331151023918176E-2</v>
      </c>
      <c r="AD13" s="15"/>
      <c r="AE13" s="71"/>
    </row>
    <row r="14" spans="2:31" ht="15" customHeight="1" x14ac:dyDescent="0.25">
      <c r="B14" s="107"/>
      <c r="C14" s="3" t="s">
        <v>17</v>
      </c>
      <c r="D14" s="51">
        <v>4330</v>
      </c>
      <c r="E14" s="40">
        <f t="shared" si="4"/>
        <v>6.2322783079292426E-2</v>
      </c>
      <c r="F14" s="51">
        <v>4370</v>
      </c>
      <c r="G14" s="40">
        <f t="shared" si="4"/>
        <v>5.963590709353421E-2</v>
      </c>
      <c r="H14" s="51">
        <v>3894</v>
      </c>
      <c r="I14" s="40">
        <f t="shared" si="4"/>
        <v>5.7511667749748925E-2</v>
      </c>
      <c r="J14" s="51">
        <v>4346</v>
      </c>
      <c r="K14" s="40">
        <f t="shared" si="4"/>
        <v>6.1338263729129323E-2</v>
      </c>
      <c r="L14" s="51">
        <v>7032</v>
      </c>
      <c r="M14" s="40">
        <f t="shared" si="4"/>
        <v>6.2767780634104542E-2</v>
      </c>
      <c r="N14" s="51">
        <v>10202</v>
      </c>
      <c r="O14" s="40">
        <f t="shared" si="5"/>
        <v>5.8319137503286954E-2</v>
      </c>
      <c r="P14" s="51">
        <v>9529</v>
      </c>
      <c r="Q14" s="40">
        <f t="shared" si="5"/>
        <v>5.7674964743764337E-2</v>
      </c>
      <c r="R14" s="51">
        <v>9989</v>
      </c>
      <c r="S14" s="40">
        <f t="shared" si="5"/>
        <v>5.9224607649573408E-2</v>
      </c>
      <c r="T14" s="51">
        <v>7490</v>
      </c>
      <c r="U14" s="40">
        <f t="shared" si="5"/>
        <v>5.9539424001780618E-2</v>
      </c>
      <c r="V14" s="51"/>
      <c r="W14" s="40" t="e">
        <f t="shared" si="5"/>
        <v>#DIV/0!</v>
      </c>
      <c r="X14" s="51"/>
      <c r="Y14" s="40" t="e">
        <f t="shared" si="5"/>
        <v>#DIV/0!</v>
      </c>
      <c r="Z14" s="51"/>
      <c r="AA14" s="40" t="e">
        <f t="shared" si="5"/>
        <v>#DIV/0!</v>
      </c>
      <c r="AB14" s="28">
        <f t="shared" si="0"/>
        <v>61182</v>
      </c>
      <c r="AC14" s="26">
        <f t="shared" si="6"/>
        <v>5.9517706376591373E-2</v>
      </c>
      <c r="AD14" s="15"/>
      <c r="AE14" s="71"/>
    </row>
    <row r="15" spans="2:31" ht="15" customHeight="1" x14ac:dyDescent="0.25">
      <c r="B15" s="107"/>
      <c r="C15" s="3" t="s">
        <v>84</v>
      </c>
      <c r="D15" s="51">
        <v>2485</v>
      </c>
      <c r="E15" s="40">
        <f t="shared" si="4"/>
        <v>3.5767232321487687E-2</v>
      </c>
      <c r="F15" s="51">
        <v>2997</v>
      </c>
      <c r="G15" s="40">
        <f t="shared" si="4"/>
        <v>4.0899042004421515E-2</v>
      </c>
      <c r="H15" s="51">
        <v>2655</v>
      </c>
      <c r="I15" s="40">
        <f t="shared" si="4"/>
        <v>3.9212500738465175E-2</v>
      </c>
      <c r="J15" s="51">
        <v>2600</v>
      </c>
      <c r="K15" s="40">
        <f t="shared" si="4"/>
        <v>3.6695693901457951E-2</v>
      </c>
      <c r="L15" s="51">
        <v>4717</v>
      </c>
      <c r="M15" s="40">
        <f t="shared" si="4"/>
        <v>4.2104041702370754E-2</v>
      </c>
      <c r="N15" s="51">
        <v>7362</v>
      </c>
      <c r="O15" s="40">
        <f t="shared" si="5"/>
        <v>4.2084443275749714E-2</v>
      </c>
      <c r="P15" s="51">
        <v>7284</v>
      </c>
      <c r="Q15" s="40">
        <f t="shared" si="5"/>
        <v>4.4086939153487187E-2</v>
      </c>
      <c r="R15" s="51">
        <v>7086</v>
      </c>
      <c r="S15" s="40">
        <f t="shared" si="5"/>
        <v>4.2012771028619202E-2</v>
      </c>
      <c r="T15" s="51">
        <v>5179</v>
      </c>
      <c r="U15" s="40">
        <f t="shared" si="5"/>
        <v>4.1168848718988224E-2</v>
      </c>
      <c r="V15" s="51"/>
      <c r="W15" s="40" t="e">
        <f t="shared" si="5"/>
        <v>#DIV/0!</v>
      </c>
      <c r="X15" s="51"/>
      <c r="Y15" s="40" t="e">
        <f t="shared" si="5"/>
        <v>#DIV/0!</v>
      </c>
      <c r="Z15" s="51"/>
      <c r="AA15" s="40" t="e">
        <f t="shared" si="5"/>
        <v>#DIV/0!</v>
      </c>
      <c r="AB15" s="28">
        <f t="shared" si="0"/>
        <v>42365</v>
      </c>
      <c r="AC15" s="26">
        <f t="shared" si="6"/>
        <v>4.1212572826064754E-2</v>
      </c>
      <c r="AD15" s="15"/>
      <c r="AE15" s="71"/>
    </row>
    <row r="16" spans="2:31" ht="15" customHeight="1" x14ac:dyDescent="0.25">
      <c r="B16" s="107"/>
      <c r="C16" s="3" t="s">
        <v>20</v>
      </c>
      <c r="D16" s="51">
        <v>2735</v>
      </c>
      <c r="E16" s="40">
        <f t="shared" si="4"/>
        <v>3.9365545432301335E-2</v>
      </c>
      <c r="F16" s="51">
        <v>2764</v>
      </c>
      <c r="G16" s="40">
        <f t="shared" si="4"/>
        <v>3.7719370070143837E-2</v>
      </c>
      <c r="H16" s="51">
        <v>2875</v>
      </c>
      <c r="I16" s="40">
        <f t="shared" si="4"/>
        <v>4.2461747503987714E-2</v>
      </c>
      <c r="J16" s="51">
        <v>3135</v>
      </c>
      <c r="K16" s="40">
        <f t="shared" si="4"/>
        <v>4.4246538608104104E-2</v>
      </c>
      <c r="L16" s="51">
        <v>4865</v>
      </c>
      <c r="M16" s="40">
        <f t="shared" si="4"/>
        <v>4.3425092830619821E-2</v>
      </c>
      <c r="N16" s="51">
        <v>7820</v>
      </c>
      <c r="O16" s="40">
        <f t="shared" si="5"/>
        <v>4.4702573542021562E-2</v>
      </c>
      <c r="P16" s="51">
        <v>7406</v>
      </c>
      <c r="Q16" s="40">
        <f t="shared" si="5"/>
        <v>4.4825353016299578E-2</v>
      </c>
      <c r="R16" s="51">
        <v>7583</v>
      </c>
      <c r="S16" s="40">
        <f t="shared" si="5"/>
        <v>4.4959475403615494E-2</v>
      </c>
      <c r="T16" s="51">
        <v>5581</v>
      </c>
      <c r="U16" s="40">
        <f t="shared" si="5"/>
        <v>4.4364422610672583E-2</v>
      </c>
      <c r="V16" s="51"/>
      <c r="W16" s="40" t="e">
        <f t="shared" si="5"/>
        <v>#DIV/0!</v>
      </c>
      <c r="X16" s="51"/>
      <c r="Y16" s="40" t="e">
        <f t="shared" si="5"/>
        <v>#DIV/0!</v>
      </c>
      <c r="Z16" s="51"/>
      <c r="AA16" s="40" t="e">
        <f t="shared" si="5"/>
        <v>#DIV/0!</v>
      </c>
      <c r="AB16" s="28">
        <f t="shared" si="0"/>
        <v>44764</v>
      </c>
      <c r="AC16" s="26">
        <f t="shared" si="6"/>
        <v>4.3546314410149001E-2</v>
      </c>
      <c r="AD16" s="15"/>
      <c r="AE16" s="71"/>
    </row>
    <row r="17" spans="2:31" ht="15" customHeight="1" x14ac:dyDescent="0.25">
      <c r="B17" s="107"/>
      <c r="C17" s="3" t="s">
        <v>22</v>
      </c>
      <c r="D17" s="51">
        <v>3588</v>
      </c>
      <c r="E17" s="40">
        <f t="shared" si="4"/>
        <v>5.1642989766397515E-2</v>
      </c>
      <c r="F17" s="51">
        <v>3476</v>
      </c>
      <c r="G17" s="40">
        <f t="shared" si="4"/>
        <v>4.743579246158465E-2</v>
      </c>
      <c r="H17" s="51">
        <v>3372</v>
      </c>
      <c r="I17" s="40">
        <f t="shared" si="4"/>
        <v>4.9802091333372718E-2</v>
      </c>
      <c r="J17" s="51">
        <v>3288</v>
      </c>
      <c r="K17" s="40">
        <f t="shared" si="4"/>
        <v>4.640593905692067E-2</v>
      </c>
      <c r="L17" s="51">
        <v>5396</v>
      </c>
      <c r="M17" s="40">
        <f t="shared" si="4"/>
        <v>4.8164810054270209E-2</v>
      </c>
      <c r="N17" s="51">
        <v>8780</v>
      </c>
      <c r="O17" s="40">
        <f t="shared" si="5"/>
        <v>5.0190357506259504E-2</v>
      </c>
      <c r="P17" s="51">
        <v>8504</v>
      </c>
      <c r="Q17" s="40">
        <f t="shared" si="5"/>
        <v>5.1471077781611071E-2</v>
      </c>
      <c r="R17" s="51">
        <v>8472</v>
      </c>
      <c r="S17" s="40">
        <f t="shared" si="5"/>
        <v>5.0230340975791966E-2</v>
      </c>
      <c r="T17" s="51">
        <v>5800</v>
      </c>
      <c r="U17" s="40">
        <f t="shared" si="5"/>
        <v>4.6105294954649878E-2</v>
      </c>
      <c r="V17" s="51"/>
      <c r="W17" s="40" t="e">
        <f t="shared" si="5"/>
        <v>#DIV/0!</v>
      </c>
      <c r="X17" s="51"/>
      <c r="Y17" s="40" t="e">
        <f t="shared" si="5"/>
        <v>#DIV/0!</v>
      </c>
      <c r="Z17" s="51"/>
      <c r="AA17" s="40" t="e">
        <f t="shared" si="5"/>
        <v>#DIV/0!</v>
      </c>
      <c r="AB17" s="28">
        <f t="shared" si="0"/>
        <v>50676</v>
      </c>
      <c r="AC17" s="26">
        <f t="shared" si="6"/>
        <v>4.9297494170510027E-2</v>
      </c>
      <c r="AD17" s="15"/>
      <c r="AE17" s="71"/>
    </row>
    <row r="18" spans="2:31" ht="15" customHeight="1" x14ac:dyDescent="0.25">
      <c r="B18" s="107"/>
      <c r="C18" s="4" t="s">
        <v>25</v>
      </c>
      <c r="D18" s="51">
        <v>3535</v>
      </c>
      <c r="E18" s="40">
        <f t="shared" si="4"/>
        <v>5.0880147386905016E-2</v>
      </c>
      <c r="F18" s="51">
        <v>3914</v>
      </c>
      <c r="G18" s="40">
        <f t="shared" si="4"/>
        <v>5.3413029831600206E-2</v>
      </c>
      <c r="H18" s="51">
        <v>3886</v>
      </c>
      <c r="I18" s="40">
        <f t="shared" si="4"/>
        <v>5.739351332191174E-2</v>
      </c>
      <c r="J18" s="51">
        <v>3843</v>
      </c>
      <c r="K18" s="40">
        <f t="shared" si="4"/>
        <v>5.4239058332039576E-2</v>
      </c>
      <c r="L18" s="51">
        <v>5851</v>
      </c>
      <c r="M18" s="40">
        <f t="shared" si="4"/>
        <v>5.222614967152242E-2</v>
      </c>
      <c r="N18" s="51">
        <v>9358</v>
      </c>
      <c r="O18" s="40">
        <f t="shared" si="5"/>
        <v>5.3494460768061095E-2</v>
      </c>
      <c r="P18" s="51">
        <v>8643</v>
      </c>
      <c r="Q18" s="40">
        <f t="shared" si="5"/>
        <v>5.2312385379405517E-2</v>
      </c>
      <c r="R18" s="51">
        <v>9527</v>
      </c>
      <c r="S18" s="40">
        <f t="shared" si="5"/>
        <v>5.6485417667182486E-2</v>
      </c>
      <c r="T18" s="51">
        <v>6997</v>
      </c>
      <c r="U18" s="40">
        <f t="shared" si="5"/>
        <v>5.5620473930635378E-2</v>
      </c>
      <c r="V18" s="51"/>
      <c r="W18" s="40" t="e">
        <f t="shared" si="5"/>
        <v>#DIV/0!</v>
      </c>
      <c r="X18" s="51"/>
      <c r="Y18" s="40" t="e">
        <f t="shared" si="5"/>
        <v>#DIV/0!</v>
      </c>
      <c r="Z18" s="51"/>
      <c r="AA18" s="40" t="e">
        <f t="shared" si="5"/>
        <v>#DIV/0!</v>
      </c>
      <c r="AB18" s="28">
        <f t="shared" si="0"/>
        <v>55554</v>
      </c>
      <c r="AC18" s="26">
        <f t="shared" si="6"/>
        <v>5.4042801151403308E-2</v>
      </c>
      <c r="AD18" s="15"/>
      <c r="AE18" s="71"/>
    </row>
    <row r="19" spans="2:31" ht="15" customHeight="1" x14ac:dyDescent="0.25">
      <c r="B19" s="107"/>
      <c r="C19" s="3" t="s">
        <v>21</v>
      </c>
      <c r="D19" s="51">
        <v>2038</v>
      </c>
      <c r="E19" s="40">
        <f t="shared" si="4"/>
        <v>2.9333448479352878E-2</v>
      </c>
      <c r="F19" s="51">
        <v>2206</v>
      </c>
      <c r="G19" s="40">
        <f t="shared" si="4"/>
        <v>3.0104533420671962E-2</v>
      </c>
      <c r="H19" s="51">
        <v>1989</v>
      </c>
      <c r="I19" s="40">
        <f t="shared" si="4"/>
        <v>2.9376144621019673E-2</v>
      </c>
      <c r="J19" s="51">
        <v>2128</v>
      </c>
      <c r="K19" s="40">
        <f t="shared" si="4"/>
        <v>3.0034014085500965E-2</v>
      </c>
      <c r="L19" s="51">
        <v>3278</v>
      </c>
      <c r="M19" s="40">
        <f t="shared" si="4"/>
        <v>2.9259497286489574E-2</v>
      </c>
      <c r="N19" s="51">
        <v>4449</v>
      </c>
      <c r="O19" s="40">
        <f t="shared" si="5"/>
        <v>2.543244880926521E-2</v>
      </c>
      <c r="P19" s="51">
        <v>4532</v>
      </c>
      <c r="Q19" s="40">
        <f t="shared" si="5"/>
        <v>2.7430259231686429E-2</v>
      </c>
      <c r="R19" s="51">
        <v>4538</v>
      </c>
      <c r="S19" s="40">
        <f t="shared" si="5"/>
        <v>2.6905723246948055E-2</v>
      </c>
      <c r="T19" s="51">
        <v>3581</v>
      </c>
      <c r="U19" s="40">
        <f t="shared" si="5"/>
        <v>2.8466045040103659E-2</v>
      </c>
      <c r="V19" s="51"/>
      <c r="W19" s="40" t="e">
        <f t="shared" si="5"/>
        <v>#DIV/0!</v>
      </c>
      <c r="X19" s="51"/>
      <c r="Y19" s="40" t="e">
        <f t="shared" si="5"/>
        <v>#DIV/0!</v>
      </c>
      <c r="Z19" s="51"/>
      <c r="AA19" s="40" t="e">
        <f t="shared" si="5"/>
        <v>#DIV/0!</v>
      </c>
      <c r="AB19" s="28">
        <f t="shared" si="0"/>
        <v>28739</v>
      </c>
      <c r="AC19" s="26">
        <f t="shared" si="6"/>
        <v>2.7957231923717098E-2</v>
      </c>
      <c r="AD19" s="15"/>
      <c r="AE19" s="71"/>
    </row>
    <row r="20" spans="2:31" ht="15" customHeight="1" x14ac:dyDescent="0.25">
      <c r="B20" s="107"/>
      <c r="C20" s="3" t="s">
        <v>23</v>
      </c>
      <c r="D20" s="51">
        <v>2602</v>
      </c>
      <c r="E20" s="40">
        <f t="shared" si="4"/>
        <v>3.7451242857348473E-2</v>
      </c>
      <c r="F20" s="51">
        <v>2711</v>
      </c>
      <c r="G20" s="40">
        <f t="shared" si="4"/>
        <v>3.6996097055050629E-2</v>
      </c>
      <c r="H20" s="51">
        <v>2352</v>
      </c>
      <c r="I20" s="40">
        <f t="shared" si="4"/>
        <v>3.4737401784131858E-2</v>
      </c>
      <c r="J20" s="51">
        <v>2821</v>
      </c>
      <c r="K20" s="40">
        <f t="shared" si="4"/>
        <v>3.9814827883081876E-2</v>
      </c>
      <c r="L20" s="51">
        <v>4458</v>
      </c>
      <c r="M20" s="40">
        <f t="shared" si="4"/>
        <v>3.9792202227934878E-2</v>
      </c>
      <c r="N20" s="51">
        <v>6312</v>
      </c>
      <c r="O20" s="40">
        <f t="shared" si="5"/>
        <v>3.608217956486446E-2</v>
      </c>
      <c r="P20" s="51">
        <v>5909</v>
      </c>
      <c r="Q20" s="40">
        <f t="shared" si="5"/>
        <v>3.5764651765232809E-2</v>
      </c>
      <c r="R20" s="51">
        <v>6318</v>
      </c>
      <c r="S20" s="40">
        <f t="shared" si="5"/>
        <v>3.7459312356592729E-2</v>
      </c>
      <c r="T20" s="51">
        <v>4676</v>
      </c>
      <c r="U20" s="40">
        <f t="shared" si="5"/>
        <v>3.7170406759990143E-2</v>
      </c>
      <c r="V20" s="51"/>
      <c r="W20" s="40" t="e">
        <f t="shared" si="5"/>
        <v>#DIV/0!</v>
      </c>
      <c r="X20" s="51"/>
      <c r="Y20" s="40" t="e">
        <f t="shared" si="5"/>
        <v>#DIV/0!</v>
      </c>
      <c r="Z20" s="51"/>
      <c r="AA20" s="40" t="e">
        <f t="shared" si="5"/>
        <v>#DIV/0!</v>
      </c>
      <c r="AB20" s="28">
        <f t="shared" si="0"/>
        <v>38159</v>
      </c>
      <c r="AC20" s="26">
        <f t="shared" si="6"/>
        <v>3.71209858720596E-2</v>
      </c>
      <c r="AD20" s="15"/>
      <c r="AE20" s="71"/>
    </row>
    <row r="21" spans="2:31" ht="15" customHeight="1" x14ac:dyDescent="0.25">
      <c r="B21" s="107"/>
      <c r="C21" s="3" t="s">
        <v>27</v>
      </c>
      <c r="D21" s="51">
        <v>2508</v>
      </c>
      <c r="E21" s="40">
        <f t="shared" si="4"/>
        <v>3.6098277127682543E-2</v>
      </c>
      <c r="F21" s="51">
        <v>2541</v>
      </c>
      <c r="G21" s="40">
        <f t="shared" si="4"/>
        <v>3.4676164742487511E-2</v>
      </c>
      <c r="H21" s="51">
        <v>2193</v>
      </c>
      <c r="I21" s="40">
        <f t="shared" si="4"/>
        <v>3.2389082530867842E-2</v>
      </c>
      <c r="J21" s="51">
        <v>2663</v>
      </c>
      <c r="K21" s="40">
        <f t="shared" si="4"/>
        <v>3.7584858792147124E-2</v>
      </c>
      <c r="L21" s="51">
        <v>4019</v>
      </c>
      <c r="M21" s="40">
        <f t="shared" si="4"/>
        <v>3.5873678948871751E-2</v>
      </c>
      <c r="N21" s="51">
        <v>6219</v>
      </c>
      <c r="O21" s="40">
        <f t="shared" si="5"/>
        <v>3.5550550493328913E-2</v>
      </c>
      <c r="P21" s="51">
        <v>5466</v>
      </c>
      <c r="Q21" s="40">
        <f t="shared" si="5"/>
        <v>3.3083362083053403E-2</v>
      </c>
      <c r="R21" s="51">
        <v>5546</v>
      </c>
      <c r="S21" s="40">
        <f t="shared" si="5"/>
        <v>3.2882137753982792E-2</v>
      </c>
      <c r="T21" s="51">
        <v>4145</v>
      </c>
      <c r="U21" s="40">
        <f t="shared" si="5"/>
        <v>3.2949387515004092E-2</v>
      </c>
      <c r="V21" s="51"/>
      <c r="W21" s="40" t="e">
        <f t="shared" si="5"/>
        <v>#DIV/0!</v>
      </c>
      <c r="X21" s="51"/>
      <c r="Y21" s="40" t="e">
        <f t="shared" si="5"/>
        <v>#DIV/0!</v>
      </c>
      <c r="Z21" s="51"/>
      <c r="AA21" s="40" t="e">
        <f t="shared" si="5"/>
        <v>#DIV/0!</v>
      </c>
      <c r="AB21" s="28">
        <f t="shared" si="0"/>
        <v>35300</v>
      </c>
      <c r="AC21" s="26">
        <f t="shared" si="6"/>
        <v>3.4339757364807877E-2</v>
      </c>
      <c r="AD21" s="15"/>
      <c r="AE21" s="71"/>
    </row>
    <row r="22" spans="2:31" ht="15" customHeight="1" x14ac:dyDescent="0.25">
      <c r="B22" s="107"/>
      <c r="C22" s="3" t="s">
        <v>24</v>
      </c>
      <c r="D22" s="51">
        <v>1042</v>
      </c>
      <c r="E22" s="40">
        <f t="shared" si="4"/>
        <v>1.4997769045871296E-2</v>
      </c>
      <c r="F22" s="51">
        <v>1249</v>
      </c>
      <c r="G22" s="40">
        <f t="shared" si="4"/>
        <v>1.7044679167007835E-2</v>
      </c>
      <c r="H22" s="51">
        <v>1031</v>
      </c>
      <c r="I22" s="40">
        <f t="shared" si="4"/>
        <v>1.5227151887516985E-2</v>
      </c>
      <c r="J22" s="51">
        <v>1136</v>
      </c>
      <c r="K22" s="40">
        <f t="shared" si="4"/>
        <v>1.6033195489252396E-2</v>
      </c>
      <c r="L22" s="51">
        <v>2146</v>
      </c>
      <c r="M22" s="40">
        <f t="shared" si="4"/>
        <v>1.9155241359611538E-2</v>
      </c>
      <c r="N22" s="51">
        <v>3168</v>
      </c>
      <c r="O22" s="40">
        <f t="shared" si="5"/>
        <v>1.8109687081985206E-2</v>
      </c>
      <c r="P22" s="51">
        <v>2698</v>
      </c>
      <c r="Q22" s="40">
        <f t="shared" si="5"/>
        <v>1.632984099891659E-2</v>
      </c>
      <c r="R22" s="51">
        <v>2985</v>
      </c>
      <c r="S22" s="40">
        <f t="shared" si="5"/>
        <v>1.769801319791537E-2</v>
      </c>
      <c r="T22" s="51">
        <v>2109</v>
      </c>
      <c r="U22" s="40">
        <f t="shared" si="5"/>
        <v>1.6764839148164928E-2</v>
      </c>
      <c r="V22" s="51"/>
      <c r="W22" s="40" t="e">
        <f t="shared" si="5"/>
        <v>#DIV/0!</v>
      </c>
      <c r="X22" s="51"/>
      <c r="Y22" s="40" t="e">
        <f t="shared" si="5"/>
        <v>#DIV/0!</v>
      </c>
      <c r="Z22" s="51"/>
      <c r="AA22" s="40" t="e">
        <f t="shared" si="5"/>
        <v>#DIV/0!</v>
      </c>
      <c r="AB22" s="28">
        <f t="shared" si="0"/>
        <v>17564</v>
      </c>
      <c r="AC22" s="26">
        <f t="shared" si="6"/>
        <v>1.7086218083724802E-2</v>
      </c>
      <c r="AD22" s="15"/>
      <c r="AE22" s="71"/>
    </row>
    <row r="23" spans="2:31" ht="15" customHeight="1" x14ac:dyDescent="0.25">
      <c r="B23" s="107"/>
      <c r="C23" s="3" t="s">
        <v>14</v>
      </c>
      <c r="D23" s="51">
        <v>8087</v>
      </c>
      <c r="E23" s="40">
        <f t="shared" si="4"/>
        <v>0.11639823250859997</v>
      </c>
      <c r="F23" s="51">
        <v>8585</v>
      </c>
      <c r="G23" s="40">
        <f t="shared" si="4"/>
        <v>0.11715658178443734</v>
      </c>
      <c r="H23" s="51">
        <v>8958</v>
      </c>
      <c r="I23" s="40">
        <f t="shared" si="4"/>
        <v>0.13230342057068589</v>
      </c>
      <c r="J23" s="51">
        <v>8720</v>
      </c>
      <c r="K23" s="40">
        <f t="shared" si="4"/>
        <v>0.1230717118541205</v>
      </c>
      <c r="L23" s="51">
        <v>14061</v>
      </c>
      <c r="M23" s="40">
        <f t="shared" si="4"/>
        <v>0.12550878320479864</v>
      </c>
      <c r="N23" s="51">
        <v>24375</v>
      </c>
      <c r="O23" s="40">
        <f t="shared" si="5"/>
        <v>0.13933826471697897</v>
      </c>
      <c r="P23" s="51">
        <v>22493</v>
      </c>
      <c r="Q23" s="40">
        <f t="shared" si="5"/>
        <v>0.1361405165265496</v>
      </c>
      <c r="R23" s="51">
        <v>22318</v>
      </c>
      <c r="S23" s="40">
        <f t="shared" si="5"/>
        <v>0.13232303469047746</v>
      </c>
      <c r="T23" s="51">
        <v>17249</v>
      </c>
      <c r="U23" s="40">
        <f t="shared" si="5"/>
        <v>0.13711555735737169</v>
      </c>
      <c r="V23" s="51"/>
      <c r="W23" s="40" t="e">
        <f t="shared" si="5"/>
        <v>#DIV/0!</v>
      </c>
      <c r="X23" s="51"/>
      <c r="Y23" s="40" t="e">
        <f t="shared" si="5"/>
        <v>#DIV/0!</v>
      </c>
      <c r="Z23" s="51"/>
      <c r="AA23" s="40" t="e">
        <f t="shared" si="5"/>
        <v>#DIV/0!</v>
      </c>
      <c r="AB23" s="28">
        <f t="shared" si="0"/>
        <v>134846</v>
      </c>
      <c r="AC23" s="26">
        <f t="shared" si="6"/>
        <v>0.1311778731335661</v>
      </c>
      <c r="AD23" s="15"/>
      <c r="AE23" s="71"/>
    </row>
    <row r="24" spans="2:31" ht="15" customHeight="1" x14ac:dyDescent="0.25">
      <c r="B24" s="107"/>
      <c r="C24" s="3" t="s">
        <v>13</v>
      </c>
      <c r="D24" s="51">
        <v>1890</v>
      </c>
      <c r="E24" s="40">
        <f t="shared" si="4"/>
        <v>2.7203247117751198E-2</v>
      </c>
      <c r="F24" s="51">
        <v>1957</v>
      </c>
      <c r="G24" s="40">
        <f t="shared" si="4"/>
        <v>2.6706514915800103E-2</v>
      </c>
      <c r="H24" s="51">
        <v>1920</v>
      </c>
      <c r="I24" s="40">
        <f t="shared" si="4"/>
        <v>2.8357062680923969E-2</v>
      </c>
      <c r="J24" s="51">
        <v>1773</v>
      </c>
      <c r="K24" s="40">
        <f t="shared" si="4"/>
        <v>2.5023640495109592E-2</v>
      </c>
      <c r="L24" s="51">
        <v>3333</v>
      </c>
      <c r="M24" s="40">
        <f t="shared" si="4"/>
        <v>2.9750428449014567E-2</v>
      </c>
      <c r="N24" s="51">
        <v>5475</v>
      </c>
      <c r="O24" s="40">
        <f t="shared" si="5"/>
        <v>3.1297517921044508E-2</v>
      </c>
      <c r="P24" s="51">
        <v>5570</v>
      </c>
      <c r="Q24" s="40">
        <f t="shared" si="5"/>
        <v>3.3712829638237733E-2</v>
      </c>
      <c r="R24" s="51">
        <v>5534</v>
      </c>
      <c r="S24" s="40">
        <f t="shared" si="5"/>
        <v>3.2810989962232383E-2</v>
      </c>
      <c r="T24" s="51">
        <v>3625</v>
      </c>
      <c r="U24" s="40">
        <f t="shared" si="5"/>
        <v>2.8815809346656174E-2</v>
      </c>
      <c r="V24" s="51"/>
      <c r="W24" s="40" t="e">
        <f t="shared" si="5"/>
        <v>#DIV/0!</v>
      </c>
      <c r="X24" s="51"/>
      <c r="Y24" s="40" t="e">
        <f t="shared" si="5"/>
        <v>#DIV/0!</v>
      </c>
      <c r="Z24" s="51"/>
      <c r="AA24" s="40" t="e">
        <f t="shared" si="5"/>
        <v>#DIV/0!</v>
      </c>
      <c r="AB24" s="28">
        <f t="shared" si="0"/>
        <v>31077</v>
      </c>
      <c r="AC24" s="26">
        <f t="shared" si="6"/>
        <v>3.0231632850598707E-2</v>
      </c>
      <c r="AD24" s="15"/>
      <c r="AE24" s="71"/>
    </row>
    <row r="25" spans="2:31" ht="15" customHeight="1" x14ac:dyDescent="0.25">
      <c r="B25" s="107"/>
      <c r="C25" s="5" t="s">
        <v>19</v>
      </c>
      <c r="D25" s="51">
        <v>3953</v>
      </c>
      <c r="E25" s="40">
        <f t="shared" si="4"/>
        <v>5.6896526908185439E-2</v>
      </c>
      <c r="F25" s="51">
        <v>4327</v>
      </c>
      <c r="G25" s="40">
        <f t="shared" si="4"/>
        <v>5.9049100685062368E-2</v>
      </c>
      <c r="H25" s="51">
        <v>3668</v>
      </c>
      <c r="I25" s="40">
        <f t="shared" si="4"/>
        <v>5.41738051633485E-2</v>
      </c>
      <c r="J25" s="51">
        <v>3811</v>
      </c>
      <c r="K25" s="40">
        <f t="shared" si="4"/>
        <v>5.3787419022483171E-2</v>
      </c>
      <c r="L25" s="51">
        <v>6155</v>
      </c>
      <c r="M25" s="40">
        <f t="shared" si="4"/>
        <v>5.4939660097115109E-2</v>
      </c>
      <c r="N25" s="51">
        <v>9376</v>
      </c>
      <c r="O25" s="40">
        <f t="shared" si="5"/>
        <v>5.3597356717390555E-2</v>
      </c>
      <c r="P25" s="51">
        <v>8486</v>
      </c>
      <c r="Q25" s="40">
        <f t="shared" si="5"/>
        <v>5.1362131473983018E-2</v>
      </c>
      <c r="R25" s="51">
        <v>9407</v>
      </c>
      <c r="S25" s="40">
        <f t="shared" si="5"/>
        <v>5.5773939749678356E-2</v>
      </c>
      <c r="T25" s="51">
        <v>6934</v>
      </c>
      <c r="U25" s="40">
        <f t="shared" si="5"/>
        <v>5.5119675037162461E-2</v>
      </c>
      <c r="V25" s="51"/>
      <c r="W25" s="40" t="e">
        <f t="shared" si="5"/>
        <v>#DIV/0!</v>
      </c>
      <c r="X25" s="51"/>
      <c r="Y25" s="40" t="e">
        <f t="shared" si="5"/>
        <v>#DIV/0!</v>
      </c>
      <c r="Z25" s="51"/>
      <c r="AA25" s="40" t="e">
        <f t="shared" si="5"/>
        <v>#DIV/0!</v>
      </c>
      <c r="AB25" s="28">
        <f t="shared" si="0"/>
        <v>56117</v>
      </c>
      <c r="AC25" s="26">
        <f t="shared" si="6"/>
        <v>5.459048623345393E-2</v>
      </c>
      <c r="AD25" s="15"/>
      <c r="AE25" s="71"/>
    </row>
    <row r="26" spans="2:31" ht="15" customHeight="1" x14ac:dyDescent="0.25">
      <c r="B26" s="107"/>
      <c r="C26" s="3" t="s">
        <v>18</v>
      </c>
      <c r="D26" s="51">
        <v>1697</v>
      </c>
      <c r="E26" s="40">
        <f t="shared" si="4"/>
        <v>2.4425349396203059E-2</v>
      </c>
      <c r="F26" s="51">
        <v>1791</v>
      </c>
      <c r="G26" s="40">
        <f t="shared" si="4"/>
        <v>2.4441169245885533E-2</v>
      </c>
      <c r="H26" s="51">
        <v>1520</v>
      </c>
      <c r="I26" s="40">
        <f t="shared" si="4"/>
        <v>2.2449341289064808E-2</v>
      </c>
      <c r="J26" s="51">
        <v>1737</v>
      </c>
      <c r="K26" s="40">
        <f t="shared" si="4"/>
        <v>2.4515546271858635E-2</v>
      </c>
      <c r="L26" s="51">
        <v>2856</v>
      </c>
      <c r="M26" s="40">
        <f t="shared" si="4"/>
        <v>2.5492716366752356E-2</v>
      </c>
      <c r="N26" s="51">
        <v>4069</v>
      </c>
      <c r="O26" s="40">
        <f t="shared" si="5"/>
        <v>2.3260200990087691E-2</v>
      </c>
      <c r="P26" s="51">
        <v>3816</v>
      </c>
      <c r="Q26" s="40">
        <f t="shared" si="5"/>
        <v>2.309661721714815E-2</v>
      </c>
      <c r="R26" s="51">
        <v>3957</v>
      </c>
      <c r="S26" s="40">
        <f t="shared" si="5"/>
        <v>2.3460984329698866E-2</v>
      </c>
      <c r="T26" s="51">
        <v>2835</v>
      </c>
      <c r="U26" s="40">
        <f t="shared" si="5"/>
        <v>2.2535950206281449E-2</v>
      </c>
      <c r="V26" s="51"/>
      <c r="W26" s="40" t="e">
        <f t="shared" si="5"/>
        <v>#DIV/0!</v>
      </c>
      <c r="X26" s="51"/>
      <c r="Y26" s="40" t="e">
        <f t="shared" si="5"/>
        <v>#DIV/0!</v>
      </c>
      <c r="Z26" s="51"/>
      <c r="AA26" s="40" t="e">
        <f t="shared" si="5"/>
        <v>#DIV/0!</v>
      </c>
      <c r="AB26" s="28">
        <f t="shared" si="0"/>
        <v>24278</v>
      </c>
      <c r="AC26" s="26">
        <f t="shared" si="6"/>
        <v>2.3617581566651717E-2</v>
      </c>
      <c r="AD26" s="15"/>
      <c r="AE26" s="71"/>
    </row>
    <row r="27" spans="2:31" ht="15" customHeight="1" x14ac:dyDescent="0.25">
      <c r="B27" s="107"/>
      <c r="C27" s="3" t="s">
        <v>12</v>
      </c>
      <c r="D27" s="51">
        <v>1952</v>
      </c>
      <c r="E27" s="40">
        <f t="shared" si="4"/>
        <v>2.8095628769232984E-2</v>
      </c>
      <c r="F27" s="51">
        <v>2115</v>
      </c>
      <c r="G27" s="40">
        <f t="shared" si="4"/>
        <v>2.8862687300417588E-2</v>
      </c>
      <c r="H27" s="51">
        <v>1922</v>
      </c>
      <c r="I27" s="40">
        <f t="shared" si="4"/>
        <v>2.8386601287883263E-2</v>
      </c>
      <c r="J27" s="51">
        <v>1903</v>
      </c>
      <c r="K27" s="40">
        <f t="shared" si="4"/>
        <v>2.685842519018249E-2</v>
      </c>
      <c r="L27" s="51">
        <v>3358</v>
      </c>
      <c r="M27" s="40">
        <f t="shared" si="4"/>
        <v>2.9973578977435019E-2</v>
      </c>
      <c r="N27" s="51">
        <v>4836</v>
      </c>
      <c r="O27" s="40">
        <f t="shared" si="5"/>
        <v>2.7644711719848628E-2</v>
      </c>
      <c r="P27" s="51">
        <v>4377</v>
      </c>
      <c r="Q27" s="40">
        <f t="shared" si="5"/>
        <v>2.6492110471555936E-2</v>
      </c>
      <c r="R27" s="51">
        <v>4370</v>
      </c>
      <c r="S27" s="40">
        <f t="shared" si="5"/>
        <v>2.5909654162442265E-2</v>
      </c>
      <c r="T27" s="51">
        <v>3117</v>
      </c>
      <c r="U27" s="40">
        <f t="shared" si="5"/>
        <v>2.4777621443731666E-2</v>
      </c>
      <c r="V27" s="51"/>
      <c r="W27" s="40" t="e">
        <f t="shared" si="5"/>
        <v>#DIV/0!</v>
      </c>
      <c r="X27" s="51"/>
      <c r="Y27" s="40" t="e">
        <f t="shared" si="5"/>
        <v>#DIV/0!</v>
      </c>
      <c r="Z27" s="51"/>
      <c r="AA27" s="40" t="e">
        <f t="shared" si="5"/>
        <v>#DIV/0!</v>
      </c>
      <c r="AB27" s="28">
        <f t="shared" si="0"/>
        <v>27950</v>
      </c>
      <c r="AC27" s="26">
        <f t="shared" si="6"/>
        <v>2.7189694570718986E-2</v>
      </c>
      <c r="AD27" s="15"/>
      <c r="AE27" s="71"/>
    </row>
    <row r="28" spans="2:31" ht="15" customHeight="1" x14ac:dyDescent="0.25">
      <c r="B28" s="107"/>
      <c r="C28" s="3" t="s">
        <v>11</v>
      </c>
      <c r="D28" s="51">
        <v>2148</v>
      </c>
      <c r="E28" s="40">
        <f t="shared" si="4"/>
        <v>3.0916706248110885E-2</v>
      </c>
      <c r="F28" s="51">
        <v>2468</v>
      </c>
      <c r="G28" s="40">
        <f t="shared" si="4"/>
        <v>3.3679958514151585E-2</v>
      </c>
      <c r="H28" s="51">
        <v>2497</v>
      </c>
      <c r="I28" s="40">
        <f t="shared" si="4"/>
        <v>3.6878950788680809E-2</v>
      </c>
      <c r="J28" s="51">
        <v>2347</v>
      </c>
      <c r="K28" s="40">
        <f t="shared" si="4"/>
        <v>3.3124920610277615E-2</v>
      </c>
      <c r="L28" s="51">
        <v>4348</v>
      </c>
      <c r="M28" s="40">
        <f t="shared" si="4"/>
        <v>3.8810339902884891E-2</v>
      </c>
      <c r="N28" s="51">
        <v>6532</v>
      </c>
      <c r="O28" s="40">
        <f t="shared" si="5"/>
        <v>3.7339796723335657E-2</v>
      </c>
      <c r="P28" s="51">
        <v>6457</v>
      </c>
      <c r="Q28" s="40">
        <f t="shared" si="5"/>
        <v>3.908146157524256E-2</v>
      </c>
      <c r="R28" s="51">
        <v>6353</v>
      </c>
      <c r="S28" s="40">
        <f t="shared" si="5"/>
        <v>3.7666826749198107E-2</v>
      </c>
      <c r="T28" s="51">
        <v>4201</v>
      </c>
      <c r="U28" s="40">
        <f t="shared" si="5"/>
        <v>3.3394542086980027E-2</v>
      </c>
      <c r="V28" s="51"/>
      <c r="W28" s="40" t="e">
        <f t="shared" si="5"/>
        <v>#DIV/0!</v>
      </c>
      <c r="X28" s="51"/>
      <c r="Y28" s="40" t="e">
        <f t="shared" si="5"/>
        <v>#DIV/0!</v>
      </c>
      <c r="Z28" s="51"/>
      <c r="AA28" s="40" t="e">
        <f t="shared" si="5"/>
        <v>#DIV/0!</v>
      </c>
      <c r="AB28" s="28">
        <f t="shared" si="0"/>
        <v>37351</v>
      </c>
      <c r="AC28" s="26">
        <f t="shared" si="6"/>
        <v>3.6334965363539348E-2</v>
      </c>
      <c r="AD28" s="15"/>
      <c r="AE28" s="71"/>
    </row>
    <row r="29" spans="2:31" ht="15" customHeight="1" thickBot="1" x14ac:dyDescent="0.3">
      <c r="B29" s="108"/>
      <c r="C29" s="7" t="s">
        <v>10</v>
      </c>
      <c r="D29" s="52">
        <v>1700</v>
      </c>
      <c r="E29" s="41">
        <f t="shared" si="4"/>
        <v>2.4468529153532825E-2</v>
      </c>
      <c r="F29" s="52">
        <v>1917</v>
      </c>
      <c r="G29" s="41">
        <f t="shared" si="4"/>
        <v>2.6160648489314663E-2</v>
      </c>
      <c r="H29" s="52">
        <v>1774</v>
      </c>
      <c r="I29" s="41">
        <f t="shared" si="4"/>
        <v>2.6200744372895376E-2</v>
      </c>
      <c r="J29" s="52">
        <v>1752</v>
      </c>
      <c r="K29" s="41">
        <f t="shared" si="4"/>
        <v>2.4727252198213201E-2</v>
      </c>
      <c r="L29" s="52">
        <v>2974</v>
      </c>
      <c r="M29" s="41">
        <f t="shared" si="4"/>
        <v>2.6545986860896886E-2</v>
      </c>
      <c r="N29" s="52">
        <v>4676</v>
      </c>
      <c r="O29" s="41">
        <f t="shared" si="5"/>
        <v>2.6730081059142305E-2</v>
      </c>
      <c r="P29" s="52">
        <v>4617</v>
      </c>
      <c r="Q29" s="41">
        <f t="shared" si="5"/>
        <v>2.79447279065967E-2</v>
      </c>
      <c r="R29" s="52">
        <v>4483</v>
      </c>
      <c r="S29" s="41">
        <f t="shared" si="5"/>
        <v>2.6579629201425328E-2</v>
      </c>
      <c r="T29" s="52">
        <v>2843</v>
      </c>
      <c r="U29" s="41">
        <f t="shared" si="5"/>
        <v>2.2599543716563725E-2</v>
      </c>
      <c r="V29" s="52"/>
      <c r="W29" s="41" t="e">
        <f t="shared" si="5"/>
        <v>#DIV/0!</v>
      </c>
      <c r="X29" s="52"/>
      <c r="Y29" s="41" t="e">
        <f t="shared" si="5"/>
        <v>#DIV/0!</v>
      </c>
      <c r="Z29" s="52"/>
      <c r="AA29" s="41" t="e">
        <f t="shared" si="5"/>
        <v>#DIV/0!</v>
      </c>
      <c r="AB29" s="29">
        <f t="shared" si="0"/>
        <v>26736</v>
      </c>
      <c r="AC29" s="26">
        <f t="shared" si="6"/>
        <v>2.6008718212620494E-2</v>
      </c>
      <c r="AD29" s="15"/>
      <c r="AE29" s="71"/>
    </row>
    <row r="30" spans="2:31" ht="15" customHeight="1" x14ac:dyDescent="0.25">
      <c r="B30" s="106" t="s">
        <v>39</v>
      </c>
      <c r="C30" s="8" t="s">
        <v>33</v>
      </c>
      <c r="D30" s="48">
        <v>8822</v>
      </c>
      <c r="E30" s="24">
        <f>D30/D$6</f>
        <v>0.12293756967670011</v>
      </c>
      <c r="F30" s="48">
        <v>10899</v>
      </c>
      <c r="G30" s="24">
        <f>F30/F$6</f>
        <v>0.14295082827275946</v>
      </c>
      <c r="H30" s="48">
        <v>12782</v>
      </c>
      <c r="I30" s="24">
        <f>H30/H$6</f>
        <v>0.17822085889570552</v>
      </c>
      <c r="J30" s="48">
        <v>16336</v>
      </c>
      <c r="K30" s="24">
        <f>J30/J$6</f>
        <v>0.21916043950146902</v>
      </c>
      <c r="L30" s="48">
        <v>19770</v>
      </c>
      <c r="M30" s="24">
        <f>L30/L$6</f>
        <v>0.17025344252977498</v>
      </c>
      <c r="N30" s="48">
        <v>36701</v>
      </c>
      <c r="O30" s="24">
        <f>N30/N$6</f>
        <v>0.20435537935565776</v>
      </c>
      <c r="P30" s="48">
        <v>41905</v>
      </c>
      <c r="Q30" s="24">
        <f>P30/P$6</f>
        <v>0.24646230576500064</v>
      </c>
      <c r="R30" s="48">
        <v>43517</v>
      </c>
      <c r="S30" s="24">
        <f>R30/R$6</f>
        <v>0.25256969070848595</v>
      </c>
      <c r="T30" s="48">
        <v>23661</v>
      </c>
      <c r="U30" s="24">
        <f>T30/T$6</f>
        <v>0.18235838150289016</v>
      </c>
      <c r="V30" s="48"/>
      <c r="W30" s="24" t="e">
        <f>V30/V$6</f>
        <v>#DIV/0!</v>
      </c>
      <c r="X30" s="48"/>
      <c r="Y30" s="24" t="e">
        <f>X30/X$6</f>
        <v>#DIV/0!</v>
      </c>
      <c r="Z30" s="48"/>
      <c r="AA30" s="24" t="e">
        <f>Z30/Z$6</f>
        <v>#DIV/0!</v>
      </c>
      <c r="AB30" s="27">
        <f t="shared" si="0"/>
        <v>214393</v>
      </c>
      <c r="AC30" s="19">
        <f t="shared" si="3"/>
        <v>0.20186714373146275</v>
      </c>
      <c r="AD30" s="15"/>
      <c r="AE30" s="71"/>
    </row>
    <row r="31" spans="2:31" ht="15" customHeight="1" x14ac:dyDescent="0.25">
      <c r="B31" s="107"/>
      <c r="C31" s="9" t="s">
        <v>34</v>
      </c>
      <c r="D31" s="51">
        <v>2127</v>
      </c>
      <c r="E31" s="40">
        <f t="shared" ref="E31:M34" si="7">D31/D$6</f>
        <v>2.9640468227424749E-2</v>
      </c>
      <c r="F31" s="51">
        <v>2691</v>
      </c>
      <c r="G31" s="40">
        <f t="shared" si="7"/>
        <v>3.5295043479401385E-2</v>
      </c>
      <c r="H31" s="51">
        <v>2270</v>
      </c>
      <c r="I31" s="40">
        <f t="shared" si="7"/>
        <v>3.165086447295036E-2</v>
      </c>
      <c r="J31" s="51">
        <v>2431</v>
      </c>
      <c r="K31" s="40">
        <f t="shared" si="7"/>
        <v>3.2613799487516602E-2</v>
      </c>
      <c r="L31" s="51">
        <v>4449</v>
      </c>
      <c r="M31" s="40">
        <f t="shared" si="7"/>
        <v>3.8313483349264994E-2</v>
      </c>
      <c r="N31" s="51">
        <v>11042</v>
      </c>
      <c r="O31" s="40">
        <f t="shared" ref="O31:AA34" si="8">N31/N$6</f>
        <v>6.1483123044199693E-2</v>
      </c>
      <c r="P31" s="51">
        <v>11828</v>
      </c>
      <c r="Q31" s="40">
        <f t="shared" si="8"/>
        <v>6.9565831108183457E-2</v>
      </c>
      <c r="R31" s="51">
        <v>12653</v>
      </c>
      <c r="S31" s="40">
        <f t="shared" si="8"/>
        <v>7.3437146322919145E-2</v>
      </c>
      <c r="T31" s="51">
        <v>6650</v>
      </c>
      <c r="U31" s="40">
        <f t="shared" si="8"/>
        <v>5.1252408477842001E-2</v>
      </c>
      <c r="V31" s="51"/>
      <c r="W31" s="40" t="e">
        <f t="shared" si="8"/>
        <v>#DIV/0!</v>
      </c>
      <c r="X31" s="51"/>
      <c r="Y31" s="40" t="e">
        <f t="shared" si="8"/>
        <v>#DIV/0!</v>
      </c>
      <c r="Z31" s="51"/>
      <c r="AA31" s="40" t="e">
        <f t="shared" si="8"/>
        <v>#DIV/0!</v>
      </c>
      <c r="AB31" s="28">
        <f t="shared" si="0"/>
        <v>56141</v>
      </c>
      <c r="AC31" s="26">
        <f t="shared" si="3"/>
        <v>5.2860976413539852E-2</v>
      </c>
      <c r="AD31" s="15"/>
      <c r="AE31" s="71"/>
    </row>
    <row r="32" spans="2:31" ht="15" customHeight="1" x14ac:dyDescent="0.25">
      <c r="B32" s="107"/>
      <c r="C32" s="9" t="s">
        <v>35</v>
      </c>
      <c r="D32" s="51">
        <v>7247</v>
      </c>
      <c r="E32" s="40">
        <f t="shared" si="7"/>
        <v>0.10098940914158305</v>
      </c>
      <c r="F32" s="51">
        <v>6637</v>
      </c>
      <c r="G32" s="40">
        <f t="shared" si="7"/>
        <v>8.7050614482641023E-2</v>
      </c>
      <c r="H32" s="51">
        <v>5188</v>
      </c>
      <c r="I32" s="40">
        <f t="shared" si="7"/>
        <v>7.2336865588399329E-2</v>
      </c>
      <c r="J32" s="51">
        <v>5013</v>
      </c>
      <c r="K32" s="40">
        <f t="shared" si="7"/>
        <v>6.725338413447994E-2</v>
      </c>
      <c r="L32" s="51">
        <v>11638</v>
      </c>
      <c r="M32" s="40">
        <f t="shared" si="7"/>
        <v>0.10022304320493279</v>
      </c>
      <c r="N32" s="51">
        <v>24126</v>
      </c>
      <c r="O32" s="40">
        <f t="shared" si="8"/>
        <v>0.1343363364032206</v>
      </c>
      <c r="P32" s="51">
        <v>14251</v>
      </c>
      <c r="Q32" s="40">
        <f t="shared" si="8"/>
        <v>8.3816592756401964E-2</v>
      </c>
      <c r="R32" s="51">
        <v>15415</v>
      </c>
      <c r="S32" s="40">
        <f t="shared" si="8"/>
        <v>8.9467605355868063E-2</v>
      </c>
      <c r="T32" s="51">
        <v>8529</v>
      </c>
      <c r="U32" s="40">
        <f t="shared" si="8"/>
        <v>6.5734104046242775E-2</v>
      </c>
      <c r="V32" s="51"/>
      <c r="W32" s="40" t="e">
        <f t="shared" si="8"/>
        <v>#DIV/0!</v>
      </c>
      <c r="X32" s="51"/>
      <c r="Y32" s="40" t="e">
        <f t="shared" si="8"/>
        <v>#DIV/0!</v>
      </c>
      <c r="Z32" s="51"/>
      <c r="AA32" s="40" t="e">
        <f t="shared" si="8"/>
        <v>#DIV/0!</v>
      </c>
      <c r="AB32" s="28">
        <f t="shared" si="0"/>
        <v>98044</v>
      </c>
      <c r="AC32" s="26">
        <f t="shared" si="3"/>
        <v>9.2315804340661931E-2</v>
      </c>
      <c r="AD32" s="15"/>
      <c r="AE32" s="71"/>
    </row>
    <row r="33" spans="2:31" ht="15" customHeight="1" x14ac:dyDescent="0.25">
      <c r="B33" s="107"/>
      <c r="C33" s="9" t="s">
        <v>36</v>
      </c>
      <c r="D33" s="51">
        <v>48320</v>
      </c>
      <c r="E33" s="40">
        <f t="shared" si="7"/>
        <v>0.67335562987736897</v>
      </c>
      <c r="F33" s="51">
        <v>50321</v>
      </c>
      <c r="G33" s="40">
        <f t="shared" si="7"/>
        <v>0.66000813189407548</v>
      </c>
      <c r="H33" s="51">
        <v>46384</v>
      </c>
      <c r="I33" s="40">
        <f t="shared" si="7"/>
        <v>0.64673731176798666</v>
      </c>
      <c r="J33" s="51">
        <v>45678</v>
      </c>
      <c r="K33" s="40">
        <f t="shared" si="7"/>
        <v>0.61280671863051561</v>
      </c>
      <c r="L33" s="51">
        <v>70080</v>
      </c>
      <c r="M33" s="40">
        <f t="shared" si="7"/>
        <v>0.6035084093316454</v>
      </c>
      <c r="N33" s="51">
        <v>95829</v>
      </c>
      <c r="O33" s="40">
        <f t="shared" si="8"/>
        <v>0.53358686815817902</v>
      </c>
      <c r="P33" s="51">
        <v>91764</v>
      </c>
      <c r="Q33" s="40">
        <f t="shared" si="8"/>
        <v>0.53970569207062447</v>
      </c>
      <c r="R33" s="51">
        <v>90596</v>
      </c>
      <c r="S33" s="40">
        <f t="shared" si="8"/>
        <v>0.52581298571652435</v>
      </c>
      <c r="T33" s="51">
        <v>79610</v>
      </c>
      <c r="U33" s="40">
        <f t="shared" si="8"/>
        <v>0.61356454720616571</v>
      </c>
      <c r="V33" s="51"/>
      <c r="W33" s="40" t="e">
        <f t="shared" si="8"/>
        <v>#DIV/0!</v>
      </c>
      <c r="X33" s="51"/>
      <c r="Y33" s="40" t="e">
        <f t="shared" si="8"/>
        <v>#DIV/0!</v>
      </c>
      <c r="Z33" s="51"/>
      <c r="AA33" s="40" t="e">
        <f t="shared" si="8"/>
        <v>#DIV/0!</v>
      </c>
      <c r="AB33" s="28">
        <f t="shared" si="0"/>
        <v>618582</v>
      </c>
      <c r="AC33" s="26">
        <f t="shared" si="3"/>
        <v>0.58244150463725808</v>
      </c>
      <c r="AD33" s="15"/>
      <c r="AE33" s="71"/>
    </row>
    <row r="34" spans="2:31" ht="15" customHeight="1" thickBot="1" x14ac:dyDescent="0.3">
      <c r="B34" s="108"/>
      <c r="C34" s="10" t="s">
        <v>31</v>
      </c>
      <c r="D34" s="52">
        <v>5244</v>
      </c>
      <c r="E34" s="41">
        <f t="shared" si="7"/>
        <v>7.3076923076923081E-2</v>
      </c>
      <c r="F34" s="52">
        <v>5695</v>
      </c>
      <c r="G34" s="41">
        <f t="shared" si="7"/>
        <v>7.4695381871122596E-2</v>
      </c>
      <c r="H34" s="52">
        <v>5096</v>
      </c>
      <c r="I34" s="41">
        <f t="shared" si="7"/>
        <v>7.1054099274958177E-2</v>
      </c>
      <c r="J34" s="52">
        <v>5081</v>
      </c>
      <c r="K34" s="41">
        <f t="shared" si="7"/>
        <v>6.8165658246018862E-2</v>
      </c>
      <c r="L34" s="52">
        <v>10184</v>
      </c>
      <c r="M34" s="41">
        <f t="shared" si="7"/>
        <v>8.7701621584381814E-2</v>
      </c>
      <c r="N34" s="52">
        <v>11896</v>
      </c>
      <c r="O34" s="41">
        <f t="shared" si="8"/>
        <v>6.6238293038742943E-2</v>
      </c>
      <c r="P34" s="52">
        <v>10278</v>
      </c>
      <c r="Q34" s="41">
        <f t="shared" si="8"/>
        <v>6.0449578299789447E-2</v>
      </c>
      <c r="R34" s="52">
        <v>10116</v>
      </c>
      <c r="S34" s="41">
        <f t="shared" si="8"/>
        <v>5.8712571896202485E-2</v>
      </c>
      <c r="T34" s="52">
        <v>11300</v>
      </c>
      <c r="U34" s="41">
        <f t="shared" si="8"/>
        <v>8.7090558766859338E-2</v>
      </c>
      <c r="V34" s="52"/>
      <c r="W34" s="41" t="e">
        <f t="shared" si="8"/>
        <v>#DIV/0!</v>
      </c>
      <c r="X34" s="52"/>
      <c r="Y34" s="41" t="e">
        <f t="shared" si="8"/>
        <v>#DIV/0!</v>
      </c>
      <c r="Z34" s="52"/>
      <c r="AA34" s="41" t="e">
        <f t="shared" si="8"/>
        <v>#DIV/0!</v>
      </c>
      <c r="AB34" s="29">
        <f t="shared" si="0"/>
        <v>74890</v>
      </c>
      <c r="AC34" s="42">
        <f t="shared" si="3"/>
        <v>7.0514570877077354E-2</v>
      </c>
      <c r="AD34" s="15"/>
      <c r="AE34" s="71"/>
    </row>
    <row r="35" spans="2:31" ht="30" customHeight="1" x14ac:dyDescent="0.25">
      <c r="B35" s="95" t="s">
        <v>40</v>
      </c>
      <c r="C35" s="30" t="s">
        <v>109</v>
      </c>
      <c r="D35" s="48">
        <v>4362</v>
      </c>
      <c r="E35" s="24">
        <f>D35/D$6</f>
        <v>6.0785953177257525E-2</v>
      </c>
      <c r="F35" s="48">
        <v>4696</v>
      </c>
      <c r="G35" s="24">
        <f>F35/F$6</f>
        <v>6.1592539642983619E-2</v>
      </c>
      <c r="H35" s="48">
        <v>4224</v>
      </c>
      <c r="I35" s="24">
        <f>H35/H$6</f>
        <v>5.8895705521472393E-2</v>
      </c>
      <c r="J35" s="48">
        <v>4108</v>
      </c>
      <c r="K35" s="24">
        <f>J35/J$6</f>
        <v>5.5112088973557467E-2</v>
      </c>
      <c r="L35" s="48">
        <v>8528</v>
      </c>
      <c r="M35" s="24">
        <f>L35/L$6</f>
        <v>7.3440635199490192E-2</v>
      </c>
      <c r="N35" s="48">
        <v>10042</v>
      </c>
      <c r="O35" s="24">
        <f>N35/N$6</f>
        <v>5.5915008296490973E-2</v>
      </c>
      <c r="P35" s="48">
        <v>8563</v>
      </c>
      <c r="Q35" s="24">
        <f>P35/P$6</f>
        <v>5.0362885676308332E-2</v>
      </c>
      <c r="R35" s="48" t="s">
        <v>101</v>
      </c>
      <c r="S35" s="84" t="s">
        <v>101</v>
      </c>
      <c r="T35" s="48" t="s">
        <v>101</v>
      </c>
      <c r="U35" s="24" t="s">
        <v>101</v>
      </c>
      <c r="V35" s="48"/>
      <c r="W35" s="84" t="s">
        <v>101</v>
      </c>
      <c r="X35" s="48"/>
      <c r="Y35" s="84" t="s">
        <v>101</v>
      </c>
      <c r="Z35" s="48"/>
      <c r="AA35" s="84" t="s">
        <v>101</v>
      </c>
      <c r="AB35" s="27">
        <f t="shared" si="0"/>
        <v>44523</v>
      </c>
      <c r="AC35" s="19">
        <f>+AB35/(D6+F6+H6+J6+L6+N6+P6)</f>
        <v>5.8582663489486222E-2</v>
      </c>
      <c r="AD35" s="15"/>
      <c r="AE35" s="71"/>
    </row>
    <row r="36" spans="2:31" s="71" customFormat="1" x14ac:dyDescent="0.25">
      <c r="B36" s="96"/>
      <c r="C36" s="83" t="s">
        <v>103</v>
      </c>
      <c r="D36" s="51" t="s">
        <v>101</v>
      </c>
      <c r="E36" s="51" t="s">
        <v>101</v>
      </c>
      <c r="F36" s="51" t="s">
        <v>101</v>
      </c>
      <c r="G36" s="51" t="s">
        <v>101</v>
      </c>
      <c r="H36" s="51" t="s">
        <v>101</v>
      </c>
      <c r="I36" s="51" t="s">
        <v>101</v>
      </c>
      <c r="J36" s="51" t="s">
        <v>101</v>
      </c>
      <c r="K36" s="51" t="s">
        <v>101</v>
      </c>
      <c r="L36" s="51" t="s">
        <v>101</v>
      </c>
      <c r="M36" s="51" t="s">
        <v>101</v>
      </c>
      <c r="N36" s="51" t="s">
        <v>101</v>
      </c>
      <c r="O36" s="51" t="s">
        <v>101</v>
      </c>
      <c r="P36" s="51" t="s">
        <v>101</v>
      </c>
      <c r="Q36" s="51" t="s">
        <v>101</v>
      </c>
      <c r="R36" s="51">
        <v>2907</v>
      </c>
      <c r="S36" s="85">
        <f>R36/R$6</f>
        <v>1.6872029112520823E-2</v>
      </c>
      <c r="T36" s="51">
        <v>3435</v>
      </c>
      <c r="U36" s="25">
        <f t="shared" ref="O36:AA51" si="9">T36/T$6</f>
        <v>2.6473988439306359E-2</v>
      </c>
      <c r="V36" s="51"/>
      <c r="W36" s="85" t="e">
        <f>V36/V$6</f>
        <v>#DIV/0!</v>
      </c>
      <c r="X36" s="51"/>
      <c r="Y36" s="85" t="e">
        <f>X36/X$6</f>
        <v>#DIV/0!</v>
      </c>
      <c r="Z36" s="51"/>
      <c r="AA36" s="85" t="e">
        <f>Z36/Z$6</f>
        <v>#DIV/0!</v>
      </c>
      <c r="AB36" s="28">
        <f t="shared" si="0"/>
        <v>6342</v>
      </c>
      <c r="AC36" s="20">
        <f>+AB36/(R6+T6+V6+X6+Z6)</f>
        <v>2.0996732296629333E-2</v>
      </c>
    </row>
    <row r="37" spans="2:31" ht="15" customHeight="1" x14ac:dyDescent="0.25">
      <c r="B37" s="96"/>
      <c r="C37" s="17" t="s">
        <v>1</v>
      </c>
      <c r="D37" s="49">
        <v>40828</v>
      </c>
      <c r="E37" s="25">
        <f t="shared" ref="E37:M50" si="10">D37/D$6</f>
        <v>0.56895206243032326</v>
      </c>
      <c r="F37" s="49">
        <v>43796</v>
      </c>
      <c r="G37" s="25">
        <f t="shared" si="10"/>
        <v>0.57442650472830292</v>
      </c>
      <c r="H37" s="49">
        <v>42135</v>
      </c>
      <c r="I37" s="25">
        <f t="shared" si="10"/>
        <v>0.58749302844394868</v>
      </c>
      <c r="J37" s="49">
        <v>44796</v>
      </c>
      <c r="K37" s="25">
        <f t="shared" si="10"/>
        <v>0.6009739867720254</v>
      </c>
      <c r="L37" s="49">
        <v>69650</v>
      </c>
      <c r="M37" s="25">
        <f t="shared" si="10"/>
        <v>0.5998053754273559</v>
      </c>
      <c r="N37" s="49">
        <v>108960</v>
      </c>
      <c r="O37" s="25">
        <f t="shared" si="9"/>
        <v>0.60670178291034227</v>
      </c>
      <c r="P37" s="49">
        <v>103250</v>
      </c>
      <c r="Q37" s="25">
        <f t="shared" si="9"/>
        <v>0.60726006610753647</v>
      </c>
      <c r="R37" s="49">
        <v>19786</v>
      </c>
      <c r="S37" s="25">
        <f t="shared" si="9"/>
        <v>0.11483659030627347</v>
      </c>
      <c r="T37" s="49">
        <v>15649</v>
      </c>
      <c r="U37" s="25">
        <f t="shared" si="9"/>
        <v>0.12060886319845858</v>
      </c>
      <c r="V37" s="49"/>
      <c r="W37" s="25" t="e">
        <f t="shared" si="9"/>
        <v>#DIV/0!</v>
      </c>
      <c r="X37" s="49"/>
      <c r="Y37" s="25" t="e">
        <f t="shared" si="9"/>
        <v>#DIV/0!</v>
      </c>
      <c r="Z37" s="49"/>
      <c r="AA37" s="25" t="e">
        <f t="shared" si="9"/>
        <v>#DIV/0!</v>
      </c>
      <c r="AB37" s="28">
        <f t="shared" si="0"/>
        <v>488850</v>
      </c>
      <c r="AC37" s="20">
        <f t="shared" si="3"/>
        <v>0.46028906360340849</v>
      </c>
      <c r="AD37" s="15"/>
      <c r="AE37" s="71"/>
    </row>
    <row r="38" spans="2:31" ht="15" customHeight="1" x14ac:dyDescent="0.25">
      <c r="B38" s="96"/>
      <c r="C38" s="17" t="s">
        <v>2</v>
      </c>
      <c r="D38" s="49">
        <v>8822</v>
      </c>
      <c r="E38" s="25">
        <f t="shared" si="10"/>
        <v>0.12293756967670011</v>
      </c>
      <c r="F38" s="49">
        <v>10898</v>
      </c>
      <c r="G38" s="25">
        <f t="shared" si="10"/>
        <v>0.14293771231457314</v>
      </c>
      <c r="H38" s="49">
        <v>12781</v>
      </c>
      <c r="I38" s="25">
        <f t="shared" si="10"/>
        <v>0.1782069157836029</v>
      </c>
      <c r="J38" s="49">
        <v>16334</v>
      </c>
      <c r="K38" s="25">
        <f t="shared" si="10"/>
        <v>0.21913360790995318</v>
      </c>
      <c r="L38" s="49">
        <v>19766</v>
      </c>
      <c r="M38" s="25">
        <f t="shared" si="10"/>
        <v>0.17021899570275834</v>
      </c>
      <c r="N38" s="49">
        <v>36689</v>
      </c>
      <c r="O38" s="25">
        <f t="shared" si="9"/>
        <v>0.20428856197868525</v>
      </c>
      <c r="P38" s="49">
        <v>41901</v>
      </c>
      <c r="Q38" s="25">
        <f t="shared" si="9"/>
        <v>0.24643877995130156</v>
      </c>
      <c r="R38" s="49" t="s">
        <v>101</v>
      </c>
      <c r="S38" s="25" t="s">
        <v>101</v>
      </c>
      <c r="T38" s="49" t="s">
        <v>101</v>
      </c>
      <c r="U38" s="25" t="s">
        <v>101</v>
      </c>
      <c r="V38" s="49" t="s">
        <v>101</v>
      </c>
      <c r="W38" s="25" t="s">
        <v>101</v>
      </c>
      <c r="X38" s="49" t="s">
        <v>101</v>
      </c>
      <c r="Y38" s="25" t="s">
        <v>101</v>
      </c>
      <c r="Z38" s="49" t="s">
        <v>101</v>
      </c>
      <c r="AA38" s="25" t="s">
        <v>101</v>
      </c>
      <c r="AB38" s="28">
        <f t="shared" si="0"/>
        <v>147191</v>
      </c>
      <c r="AC38" s="20">
        <f t="shared" si="3"/>
        <v>0.13859140341791817</v>
      </c>
      <c r="AD38" s="15"/>
      <c r="AE38" s="71"/>
    </row>
    <row r="39" spans="2:31" ht="15" customHeight="1" x14ac:dyDescent="0.25">
      <c r="B39" s="96"/>
      <c r="C39" s="17" t="s">
        <v>42</v>
      </c>
      <c r="D39" s="49">
        <v>27142</v>
      </c>
      <c r="E39" s="25">
        <f t="shared" si="10"/>
        <v>0.37823299888517281</v>
      </c>
      <c r="F39" s="49">
        <v>27714</v>
      </c>
      <c r="G39" s="25">
        <f t="shared" si="10"/>
        <v>0.36349566517581944</v>
      </c>
      <c r="H39" s="49">
        <v>24598</v>
      </c>
      <c r="I39" s="25">
        <f t="shared" si="10"/>
        <v>0.34297267150027888</v>
      </c>
      <c r="J39" s="49">
        <v>23804</v>
      </c>
      <c r="K39" s="25">
        <f t="shared" si="10"/>
        <v>0.31934960222165576</v>
      </c>
      <c r="L39" s="49">
        <v>40681</v>
      </c>
      <c r="M39" s="25">
        <f t="shared" si="10"/>
        <v>0.35033284246604834</v>
      </c>
      <c r="N39" s="49">
        <v>61506</v>
      </c>
      <c r="O39" s="25">
        <f t="shared" si="9"/>
        <v>0.34247246567257256</v>
      </c>
      <c r="P39" s="49">
        <v>52185</v>
      </c>
      <c r="Q39" s="25">
        <f t="shared" si="9"/>
        <v>0.30692364697163965</v>
      </c>
      <c r="R39" s="49" t="s">
        <v>101</v>
      </c>
      <c r="S39" s="25" t="s">
        <v>101</v>
      </c>
      <c r="T39" s="49" t="s">
        <v>101</v>
      </c>
      <c r="U39" s="25" t="s">
        <v>101</v>
      </c>
      <c r="V39" s="49" t="s">
        <v>101</v>
      </c>
      <c r="W39" s="25" t="s">
        <v>101</v>
      </c>
      <c r="X39" s="49" t="s">
        <v>101</v>
      </c>
      <c r="Y39" s="25" t="s">
        <v>101</v>
      </c>
      <c r="Z39" s="49" t="s">
        <v>101</v>
      </c>
      <c r="AA39" s="25" t="s">
        <v>101</v>
      </c>
      <c r="AB39" s="28">
        <f t="shared" si="0"/>
        <v>257630</v>
      </c>
      <c r="AC39" s="20">
        <f t="shared" si="3"/>
        <v>0.24257803304929146</v>
      </c>
      <c r="AD39" s="15"/>
      <c r="AE39" s="71"/>
    </row>
    <row r="40" spans="2:31" ht="15" customHeight="1" x14ac:dyDescent="0.25">
      <c r="B40" s="96"/>
      <c r="C40" s="17" t="s">
        <v>3</v>
      </c>
      <c r="D40" s="49">
        <v>228</v>
      </c>
      <c r="E40" s="25">
        <f t="shared" si="10"/>
        <v>3.1772575250836122E-3</v>
      </c>
      <c r="F40" s="49">
        <v>238</v>
      </c>
      <c r="G40" s="25">
        <f t="shared" si="10"/>
        <v>3.121598048345422E-3</v>
      </c>
      <c r="H40" s="49">
        <v>244</v>
      </c>
      <c r="I40" s="25">
        <f t="shared" si="10"/>
        <v>3.4021193530395983E-3</v>
      </c>
      <c r="J40" s="49">
        <v>239</v>
      </c>
      <c r="K40" s="25">
        <f t="shared" si="10"/>
        <v>3.2063751861441661E-3</v>
      </c>
      <c r="L40" s="49">
        <v>321</v>
      </c>
      <c r="M40" s="25">
        <f t="shared" si="10"/>
        <v>2.764357868085876E-3</v>
      </c>
      <c r="N40" s="49">
        <v>343</v>
      </c>
      <c r="O40" s="25">
        <f t="shared" si="9"/>
        <v>1.9098633584640912E-3</v>
      </c>
      <c r="P40" s="49">
        <v>248</v>
      </c>
      <c r="Q40" s="25">
        <f t="shared" si="9"/>
        <v>1.4586004493430417E-3</v>
      </c>
      <c r="R40" s="49" t="s">
        <v>101</v>
      </c>
      <c r="S40" s="25" t="s">
        <v>101</v>
      </c>
      <c r="T40" s="49" t="s">
        <v>101</v>
      </c>
      <c r="U40" s="85" t="s">
        <v>101</v>
      </c>
      <c r="V40" s="89" t="s">
        <v>101</v>
      </c>
      <c r="W40" s="25" t="s">
        <v>101</v>
      </c>
      <c r="X40" s="49" t="s">
        <v>101</v>
      </c>
      <c r="Y40" s="25" t="s">
        <v>101</v>
      </c>
      <c r="Z40" s="49" t="s">
        <v>101</v>
      </c>
      <c r="AA40" s="25" t="s">
        <v>101</v>
      </c>
      <c r="AB40" s="28">
        <f t="shared" si="0"/>
        <v>1861</v>
      </c>
      <c r="AC40" s="44">
        <f t="shared" si="3"/>
        <v>1.752271550303658E-3</v>
      </c>
      <c r="AD40" s="15"/>
      <c r="AE40" s="71"/>
    </row>
    <row r="41" spans="2:31" ht="15" customHeight="1" x14ac:dyDescent="0.25">
      <c r="B41" s="96"/>
      <c r="C41" s="17" t="s">
        <v>43</v>
      </c>
      <c r="D41" s="53">
        <v>15</v>
      </c>
      <c r="E41" s="58">
        <f t="shared" si="10"/>
        <v>2.0903010033444816E-4</v>
      </c>
      <c r="F41" s="53">
        <v>24</v>
      </c>
      <c r="G41" s="58">
        <f t="shared" si="10"/>
        <v>3.1478299647180725E-4</v>
      </c>
      <c r="H41" s="53">
        <v>29</v>
      </c>
      <c r="I41" s="58">
        <f t="shared" si="10"/>
        <v>4.0435025097601784E-4</v>
      </c>
      <c r="J41" s="53">
        <v>22</v>
      </c>
      <c r="K41" s="58">
        <f t="shared" si="10"/>
        <v>2.9514750667435839E-4</v>
      </c>
      <c r="L41" s="53">
        <v>17</v>
      </c>
      <c r="M41" s="58">
        <f t="shared" si="10"/>
        <v>1.4639901482074732E-4</v>
      </c>
      <c r="N41" s="53">
        <v>29</v>
      </c>
      <c r="O41" s="58">
        <f t="shared" si="9"/>
        <v>1.6147532768355291E-4</v>
      </c>
      <c r="P41" s="53">
        <v>24</v>
      </c>
      <c r="Q41" s="58">
        <f t="shared" si="9"/>
        <v>1.411548821944879E-4</v>
      </c>
      <c r="R41" s="53" t="s">
        <v>101</v>
      </c>
      <c r="S41" s="85" t="s">
        <v>101</v>
      </c>
      <c r="T41" s="49" t="s">
        <v>101</v>
      </c>
      <c r="U41" s="85" t="s">
        <v>101</v>
      </c>
      <c r="V41" s="89" t="s">
        <v>101</v>
      </c>
      <c r="W41" s="58" t="s">
        <v>101</v>
      </c>
      <c r="X41" s="53" t="s">
        <v>101</v>
      </c>
      <c r="Y41" s="58" t="s">
        <v>101</v>
      </c>
      <c r="Z41" s="53" t="s">
        <v>101</v>
      </c>
      <c r="AA41" s="58" t="s">
        <v>101</v>
      </c>
      <c r="AB41" s="28">
        <f t="shared" si="0"/>
        <v>160</v>
      </c>
      <c r="AC41" s="44">
        <f t="shared" si="3"/>
        <v>1.506520408643661E-4</v>
      </c>
      <c r="AD41" s="15"/>
      <c r="AE41" s="71"/>
    </row>
    <row r="42" spans="2:31" ht="15" customHeight="1" x14ac:dyDescent="0.25">
      <c r="B42" s="96"/>
      <c r="C42" s="17" t="s">
        <v>44</v>
      </c>
      <c r="D42" s="53">
        <v>94</v>
      </c>
      <c r="E42" s="58">
        <f t="shared" si="10"/>
        <v>1.3099219620958751E-3</v>
      </c>
      <c r="F42" s="53">
        <v>89</v>
      </c>
      <c r="G42" s="58">
        <f t="shared" si="10"/>
        <v>1.167320278582952E-3</v>
      </c>
      <c r="H42" s="53">
        <v>84</v>
      </c>
      <c r="I42" s="58">
        <f t="shared" si="10"/>
        <v>1.1712214166201896E-3</v>
      </c>
      <c r="J42" s="53">
        <v>110</v>
      </c>
      <c r="K42" s="58">
        <f t="shared" si="10"/>
        <v>1.475737533371792E-3</v>
      </c>
      <c r="L42" s="53">
        <v>141</v>
      </c>
      <c r="M42" s="58">
        <f t="shared" si="10"/>
        <v>1.2142506523367866E-3</v>
      </c>
      <c r="N42" s="53">
        <v>124</v>
      </c>
      <c r="O42" s="58">
        <f t="shared" si="9"/>
        <v>6.9044622871588135E-4</v>
      </c>
      <c r="P42" s="53">
        <v>116</v>
      </c>
      <c r="Q42" s="58">
        <f t="shared" si="9"/>
        <v>6.8224859727335815E-4</v>
      </c>
      <c r="R42" s="53" t="s">
        <v>101</v>
      </c>
      <c r="S42" s="85" t="s">
        <v>101</v>
      </c>
      <c r="T42" s="49" t="s">
        <v>101</v>
      </c>
      <c r="U42" s="85" t="s">
        <v>101</v>
      </c>
      <c r="V42" s="89" t="s">
        <v>101</v>
      </c>
      <c r="W42" s="58" t="s">
        <v>101</v>
      </c>
      <c r="X42" s="53" t="s">
        <v>101</v>
      </c>
      <c r="Y42" s="58" t="s">
        <v>101</v>
      </c>
      <c r="Z42" s="53" t="s">
        <v>101</v>
      </c>
      <c r="AA42" s="58" t="s">
        <v>101</v>
      </c>
      <c r="AB42" s="28">
        <f t="shared" si="0"/>
        <v>758</v>
      </c>
      <c r="AC42" s="44">
        <f t="shared" si="3"/>
        <v>7.1371404359493436E-4</v>
      </c>
      <c r="AD42" s="15"/>
      <c r="AE42" s="71"/>
    </row>
    <row r="43" spans="2:31" s="12" customFormat="1" ht="45" customHeight="1" x14ac:dyDescent="0.25">
      <c r="B43" s="96"/>
      <c r="C43" s="31" t="s">
        <v>8</v>
      </c>
      <c r="D43" s="53">
        <v>4527</v>
      </c>
      <c r="E43" s="54">
        <f t="shared" si="10"/>
        <v>6.308528428093646E-2</v>
      </c>
      <c r="F43" s="53">
        <v>4833</v>
      </c>
      <c r="G43" s="54">
        <f t="shared" si="10"/>
        <v>6.3389425914510189E-2</v>
      </c>
      <c r="H43" s="53">
        <v>4399</v>
      </c>
      <c r="I43" s="54">
        <f t="shared" si="10"/>
        <v>6.1335750139431121E-2</v>
      </c>
      <c r="J43" s="53">
        <v>4287</v>
      </c>
      <c r="K43" s="54">
        <f t="shared" si="10"/>
        <v>5.7513516414226112E-2</v>
      </c>
      <c r="L43" s="53">
        <v>8724</v>
      </c>
      <c r="M43" s="54">
        <f t="shared" si="10"/>
        <v>7.5128529723305859E-2</v>
      </c>
      <c r="N43" s="53">
        <v>10269</v>
      </c>
      <c r="O43" s="54">
        <f t="shared" si="9"/>
        <v>5.7178970344220856E-2</v>
      </c>
      <c r="P43" s="53">
        <v>8776</v>
      </c>
      <c r="Q43" s="54">
        <f t="shared" si="9"/>
        <v>5.1615635255784408E-2</v>
      </c>
      <c r="R43" s="53" t="s">
        <v>101</v>
      </c>
      <c r="S43" s="85" t="s">
        <v>101</v>
      </c>
      <c r="T43" s="49" t="s">
        <v>101</v>
      </c>
      <c r="U43" s="85" t="s">
        <v>101</v>
      </c>
      <c r="V43" s="89" t="s">
        <v>101</v>
      </c>
      <c r="W43" s="54" t="s">
        <v>101</v>
      </c>
      <c r="X43" s="53" t="s">
        <v>101</v>
      </c>
      <c r="Y43" s="54" t="s">
        <v>101</v>
      </c>
      <c r="Z43" s="53" t="s">
        <v>101</v>
      </c>
      <c r="AA43" s="54" t="s">
        <v>101</v>
      </c>
      <c r="AB43" s="28">
        <f t="shared" si="0"/>
        <v>45815</v>
      </c>
      <c r="AC43" s="20">
        <f t="shared" si="3"/>
        <v>4.3138270326255827E-2</v>
      </c>
    </row>
    <row r="44" spans="2:31" s="12" customFormat="1" x14ac:dyDescent="0.25">
      <c r="B44" s="96"/>
      <c r="C44" s="31" t="s">
        <v>104</v>
      </c>
      <c r="D44" s="53" t="s">
        <v>101</v>
      </c>
      <c r="E44" s="53" t="s">
        <v>101</v>
      </c>
      <c r="F44" s="53" t="s">
        <v>101</v>
      </c>
      <c r="G44" s="53" t="s">
        <v>101</v>
      </c>
      <c r="H44" s="53" t="s">
        <v>101</v>
      </c>
      <c r="I44" s="53" t="s">
        <v>101</v>
      </c>
      <c r="J44" s="53" t="s">
        <v>101</v>
      </c>
      <c r="K44" s="53" t="s">
        <v>101</v>
      </c>
      <c r="L44" s="53" t="s">
        <v>101</v>
      </c>
      <c r="M44" s="53" t="s">
        <v>101</v>
      </c>
      <c r="N44" s="53" t="s">
        <v>101</v>
      </c>
      <c r="O44" s="53" t="s">
        <v>101</v>
      </c>
      <c r="P44" s="53" t="s">
        <v>101</v>
      </c>
      <c r="Q44" s="53" t="s">
        <v>101</v>
      </c>
      <c r="R44" s="53">
        <v>17913</v>
      </c>
      <c r="S44" s="54">
        <f t="shared" si="9"/>
        <v>0.10396582645083779</v>
      </c>
      <c r="T44" s="53">
        <v>13481</v>
      </c>
      <c r="U44" s="54">
        <f t="shared" si="9"/>
        <v>0.10389980732177263</v>
      </c>
      <c r="V44" s="89"/>
      <c r="W44" s="54" t="e">
        <f t="shared" si="9"/>
        <v>#DIV/0!</v>
      </c>
      <c r="X44" s="53"/>
      <c r="Y44" s="54" t="e">
        <f t="shared" si="9"/>
        <v>#DIV/0!</v>
      </c>
      <c r="Z44" s="53"/>
      <c r="AA44" s="54" t="e">
        <f t="shared" si="9"/>
        <v>#DIV/0!</v>
      </c>
      <c r="AB44" s="28">
        <f t="shared" si="0"/>
        <v>31394</v>
      </c>
      <c r="AC44" s="20">
        <f t="shared" si="3"/>
        <v>2.9559813568099429E-2</v>
      </c>
    </row>
    <row r="45" spans="2:31" s="12" customFormat="1" x14ac:dyDescent="0.25">
      <c r="B45" s="96"/>
      <c r="C45" s="31" t="s">
        <v>105</v>
      </c>
      <c r="D45" s="53" t="s">
        <v>101</v>
      </c>
      <c r="E45" s="53" t="s">
        <v>101</v>
      </c>
      <c r="F45" s="53" t="s">
        <v>101</v>
      </c>
      <c r="G45" s="53" t="s">
        <v>101</v>
      </c>
      <c r="H45" s="53" t="s">
        <v>101</v>
      </c>
      <c r="I45" s="53" t="s">
        <v>101</v>
      </c>
      <c r="J45" s="53" t="s">
        <v>101</v>
      </c>
      <c r="K45" s="53" t="s">
        <v>101</v>
      </c>
      <c r="L45" s="53" t="s">
        <v>101</v>
      </c>
      <c r="M45" s="53" t="s">
        <v>101</v>
      </c>
      <c r="N45" s="53" t="s">
        <v>101</v>
      </c>
      <c r="O45" s="53" t="s">
        <v>101</v>
      </c>
      <c r="P45" s="53" t="s">
        <v>101</v>
      </c>
      <c r="Q45" s="53" t="s">
        <v>101</v>
      </c>
      <c r="R45" s="53">
        <v>1728</v>
      </c>
      <c r="S45" s="54">
        <f t="shared" si="9"/>
        <v>1.002919377586377E-2</v>
      </c>
      <c r="T45" s="53">
        <v>1903</v>
      </c>
      <c r="U45" s="54">
        <f t="shared" si="9"/>
        <v>1.4666666666666666E-2</v>
      </c>
      <c r="V45" s="53"/>
      <c r="W45" s="54" t="e">
        <f t="shared" si="9"/>
        <v>#DIV/0!</v>
      </c>
      <c r="X45" s="53"/>
      <c r="Y45" s="54" t="e">
        <f t="shared" si="9"/>
        <v>#DIV/0!</v>
      </c>
      <c r="Z45" s="53"/>
      <c r="AA45" s="54" t="e">
        <f t="shared" si="9"/>
        <v>#DIV/0!</v>
      </c>
      <c r="AB45" s="28">
        <f t="shared" si="0"/>
        <v>3631</v>
      </c>
      <c r="AC45" s="20">
        <f t="shared" si="3"/>
        <v>3.4188597523657077E-3</v>
      </c>
    </row>
    <row r="46" spans="2:31" s="12" customFormat="1" x14ac:dyDescent="0.25">
      <c r="B46" s="96"/>
      <c r="C46" s="31" t="s">
        <v>106</v>
      </c>
      <c r="D46" s="53" t="s">
        <v>101</v>
      </c>
      <c r="E46" s="53" t="s">
        <v>101</v>
      </c>
      <c r="F46" s="53" t="s">
        <v>101</v>
      </c>
      <c r="G46" s="53" t="s">
        <v>101</v>
      </c>
      <c r="H46" s="53" t="s">
        <v>101</v>
      </c>
      <c r="I46" s="53" t="s">
        <v>101</v>
      </c>
      <c r="J46" s="53" t="s">
        <v>101</v>
      </c>
      <c r="K46" s="53" t="s">
        <v>101</v>
      </c>
      <c r="L46" s="53" t="s">
        <v>101</v>
      </c>
      <c r="M46" s="53" t="s">
        <v>101</v>
      </c>
      <c r="N46" s="53" t="s">
        <v>101</v>
      </c>
      <c r="O46" s="53" t="s">
        <v>101</v>
      </c>
      <c r="P46" s="53" t="s">
        <v>101</v>
      </c>
      <c r="Q46" s="53" t="s">
        <v>101</v>
      </c>
      <c r="R46" s="53">
        <v>138</v>
      </c>
      <c r="S46" s="54">
        <f t="shared" si="9"/>
        <v>8.0094255848912053E-4</v>
      </c>
      <c r="T46" s="53">
        <v>263</v>
      </c>
      <c r="U46" s="54">
        <f t="shared" si="9"/>
        <v>2.026974951830443E-3</v>
      </c>
      <c r="V46" s="53"/>
      <c r="W46" s="54" t="e">
        <f t="shared" si="9"/>
        <v>#DIV/0!</v>
      </c>
      <c r="X46" s="53"/>
      <c r="Y46" s="54" t="e">
        <f t="shared" si="9"/>
        <v>#DIV/0!</v>
      </c>
      <c r="Z46" s="53"/>
      <c r="AA46" s="54" t="e">
        <f t="shared" si="9"/>
        <v>#DIV/0!</v>
      </c>
      <c r="AB46" s="28">
        <f t="shared" si="0"/>
        <v>401</v>
      </c>
      <c r="AC46" s="20">
        <f t="shared" si="3"/>
        <v>3.7757167741631748E-4</v>
      </c>
    </row>
    <row r="47" spans="2:31" ht="15" customHeight="1" x14ac:dyDescent="0.25">
      <c r="B47" s="96"/>
      <c r="C47" s="17" t="s">
        <v>4</v>
      </c>
      <c r="D47" s="53">
        <v>1291</v>
      </c>
      <c r="E47" s="54">
        <f t="shared" si="10"/>
        <v>1.7990523968784838E-2</v>
      </c>
      <c r="F47" s="53">
        <v>1139</v>
      </c>
      <c r="G47" s="54">
        <f t="shared" si="10"/>
        <v>1.4939076374224518E-2</v>
      </c>
      <c r="H47" s="53">
        <v>1042</v>
      </c>
      <c r="I47" s="54">
        <f t="shared" si="10"/>
        <v>1.4528722810931399E-2</v>
      </c>
      <c r="J47" s="53">
        <v>1017</v>
      </c>
      <c r="K47" s="54">
        <f t="shared" si="10"/>
        <v>1.3643864285810112E-2</v>
      </c>
      <c r="L47" s="53">
        <v>1206</v>
      </c>
      <c r="M47" s="54">
        <f t="shared" si="10"/>
        <v>1.0385718345518899E-2</v>
      </c>
      <c r="N47" s="53">
        <v>1524</v>
      </c>
      <c r="O47" s="54">
        <f t="shared" si="9"/>
        <v>8.4858068755080899E-3</v>
      </c>
      <c r="P47" s="53">
        <v>1767</v>
      </c>
      <c r="Q47" s="54">
        <f t="shared" si="9"/>
        <v>1.0392528201569171E-2</v>
      </c>
      <c r="R47" s="53">
        <v>1720</v>
      </c>
      <c r="S47" s="54">
        <f t="shared" si="9"/>
        <v>9.9827623231977334E-3</v>
      </c>
      <c r="T47" s="53">
        <v>1832</v>
      </c>
      <c r="U47" s="54">
        <f t="shared" si="9"/>
        <v>1.4119460500963391E-2</v>
      </c>
      <c r="V47" s="53"/>
      <c r="W47" s="54" t="e">
        <f t="shared" si="9"/>
        <v>#DIV/0!</v>
      </c>
      <c r="X47" s="53"/>
      <c r="Y47" s="54" t="e">
        <f t="shared" si="9"/>
        <v>#DIV/0!</v>
      </c>
      <c r="Z47" s="53"/>
      <c r="AA47" s="54" t="e">
        <f t="shared" si="9"/>
        <v>#DIV/0!</v>
      </c>
      <c r="AB47" s="28">
        <f t="shared" si="0"/>
        <v>12538</v>
      </c>
      <c r="AC47" s="20">
        <f t="shared" si="3"/>
        <v>1.1805470552233887E-2</v>
      </c>
      <c r="AD47" s="15"/>
      <c r="AE47" s="71"/>
    </row>
    <row r="48" spans="2:31" ht="15" customHeight="1" x14ac:dyDescent="0.25">
      <c r="B48" s="96"/>
      <c r="C48" s="17" t="s">
        <v>5</v>
      </c>
      <c r="D48" s="53">
        <v>3923</v>
      </c>
      <c r="E48" s="54">
        <f t="shared" si="10"/>
        <v>5.466833890746934E-2</v>
      </c>
      <c r="F48" s="53">
        <v>3531</v>
      </c>
      <c r="G48" s="54">
        <f t="shared" si="10"/>
        <v>4.6312448355914644E-2</v>
      </c>
      <c r="H48" s="53">
        <v>3545</v>
      </c>
      <c r="I48" s="54">
        <f t="shared" si="10"/>
        <v>4.9428332403792526E-2</v>
      </c>
      <c r="J48" s="53">
        <v>4130</v>
      </c>
      <c r="K48" s="54">
        <f t="shared" si="10"/>
        <v>5.5407236480231825E-2</v>
      </c>
      <c r="L48" s="53">
        <v>4477</v>
      </c>
      <c r="M48" s="54">
        <f t="shared" si="10"/>
        <v>3.8554611138381517E-2</v>
      </c>
      <c r="N48" s="53">
        <v>6368</v>
      </c>
      <c r="O48" s="54">
        <f t="shared" si="9"/>
        <v>3.5457754713409131E-2</v>
      </c>
      <c r="P48" s="53">
        <v>6267</v>
      </c>
      <c r="Q48" s="54">
        <f t="shared" si="9"/>
        <v>3.6859068613035652E-2</v>
      </c>
      <c r="R48" s="53">
        <v>6615</v>
      </c>
      <c r="S48" s="54">
        <f t="shared" si="9"/>
        <v>3.8393007423228494E-2</v>
      </c>
      <c r="T48" s="53">
        <v>7801</v>
      </c>
      <c r="U48" s="54">
        <f t="shared" si="9"/>
        <v>6.0123314065510594E-2</v>
      </c>
      <c r="V48" s="53"/>
      <c r="W48" s="54" t="e">
        <f t="shared" si="9"/>
        <v>#DIV/0!</v>
      </c>
      <c r="X48" s="53"/>
      <c r="Y48" s="54" t="e">
        <f t="shared" si="9"/>
        <v>#DIV/0!</v>
      </c>
      <c r="Z48" s="53"/>
      <c r="AA48" s="54" t="e">
        <f t="shared" si="9"/>
        <v>#DIV/0!</v>
      </c>
      <c r="AB48" s="28">
        <f t="shared" si="0"/>
        <v>46657</v>
      </c>
      <c r="AC48" s="20">
        <f t="shared" si="3"/>
        <v>4.3931076691304555E-2</v>
      </c>
      <c r="AD48" s="15"/>
      <c r="AE48" s="71"/>
    </row>
    <row r="49" spans="2:31" s="15" customFormat="1" ht="15" customHeight="1" x14ac:dyDescent="0.25">
      <c r="B49" s="96"/>
      <c r="C49" s="17" t="s">
        <v>9</v>
      </c>
      <c r="D49" s="53">
        <v>3564</v>
      </c>
      <c r="E49" s="54">
        <f t="shared" si="10"/>
        <v>4.9665551839464882E-2</v>
      </c>
      <c r="F49" s="53">
        <v>3869</v>
      </c>
      <c r="G49" s="54">
        <f t="shared" si="10"/>
        <v>5.0745642222892594E-2</v>
      </c>
      <c r="H49" s="53">
        <v>3742</v>
      </c>
      <c r="I49" s="54">
        <f t="shared" si="10"/>
        <v>5.2175125488008921E-2</v>
      </c>
      <c r="J49" s="53">
        <v>3444</v>
      </c>
      <c r="K49" s="54">
        <f t="shared" si="10"/>
        <v>4.6204000590295016E-2</v>
      </c>
      <c r="L49" s="53">
        <v>4864</v>
      </c>
      <c r="M49" s="54">
        <f t="shared" si="10"/>
        <v>4.1887341652242061E-2</v>
      </c>
      <c r="N49" s="53">
        <v>6960</v>
      </c>
      <c r="O49" s="54">
        <f t="shared" si="9"/>
        <v>3.8754078644052697E-2</v>
      </c>
      <c r="P49" s="53">
        <v>7426</v>
      </c>
      <c r="Q49" s="54">
        <f t="shared" si="9"/>
        <v>4.3675673132344467E-2</v>
      </c>
      <c r="R49" s="53">
        <v>7751</v>
      </c>
      <c r="S49" s="54">
        <f t="shared" si="9"/>
        <v>4.49862737018056E-2</v>
      </c>
      <c r="T49" s="53">
        <v>6023</v>
      </c>
      <c r="U49" s="54">
        <f t="shared" si="9"/>
        <v>4.6420038535645469E-2</v>
      </c>
      <c r="V49" s="53"/>
      <c r="W49" s="54" t="e">
        <f t="shared" si="9"/>
        <v>#DIV/0!</v>
      </c>
      <c r="X49" s="53"/>
      <c r="Y49" s="54" t="e">
        <f t="shared" si="9"/>
        <v>#DIV/0!</v>
      </c>
      <c r="Z49" s="53"/>
      <c r="AA49" s="54" t="e">
        <f t="shared" si="9"/>
        <v>#DIV/0!</v>
      </c>
      <c r="AB49" s="28">
        <f t="shared" si="0"/>
        <v>47643</v>
      </c>
      <c r="AC49" s="20">
        <f t="shared" ref="AC49:AC51" si="11">+AB49/$AB$6</f>
        <v>4.4859469893131207E-2</v>
      </c>
      <c r="AE49" s="71"/>
    </row>
    <row r="50" spans="2:31" ht="30" x14ac:dyDescent="0.25">
      <c r="B50" s="96"/>
      <c r="C50" s="33" t="s">
        <v>77</v>
      </c>
      <c r="D50" s="89">
        <v>23792</v>
      </c>
      <c r="E50" s="85">
        <f t="shared" si="10"/>
        <v>0.33154960981047937</v>
      </c>
      <c r="F50" s="89">
        <v>24761</v>
      </c>
      <c r="G50" s="85">
        <f t="shared" si="10"/>
        <v>0.32476424065160081</v>
      </c>
      <c r="H50" s="89">
        <v>23166</v>
      </c>
      <c r="I50" s="85">
        <f t="shared" si="10"/>
        <v>0.32300613496932518</v>
      </c>
      <c r="J50" s="89">
        <v>24102</v>
      </c>
      <c r="K50" s="85">
        <f t="shared" si="10"/>
        <v>0.32334750935751755</v>
      </c>
      <c r="L50" s="89">
        <v>35115</v>
      </c>
      <c r="M50" s="85">
        <f t="shared" si="10"/>
        <v>0.30240008267238483</v>
      </c>
      <c r="N50" s="89">
        <v>54629</v>
      </c>
      <c r="O50" s="85">
        <f t="shared" si="9"/>
        <v>0.3041805405525797</v>
      </c>
      <c r="P50" s="89">
        <v>51584</v>
      </c>
      <c r="Q50" s="85">
        <f t="shared" si="9"/>
        <v>0.30338889346335268</v>
      </c>
      <c r="R50" s="89">
        <v>53554</v>
      </c>
      <c r="S50" s="85">
        <f t="shared" si="9"/>
        <v>0.31082375200961132</v>
      </c>
      <c r="T50" s="89">
        <v>38909</v>
      </c>
      <c r="U50" s="85">
        <f t="shared" si="9"/>
        <v>0.29987668593448941</v>
      </c>
      <c r="V50" s="89"/>
      <c r="W50" s="85" t="e">
        <f t="shared" si="9"/>
        <v>#DIV/0!</v>
      </c>
      <c r="X50" s="89"/>
      <c r="Y50" s="85" t="e">
        <f t="shared" si="9"/>
        <v>#DIV/0!</v>
      </c>
      <c r="Z50" s="89"/>
      <c r="AA50" s="85" t="e">
        <f t="shared" si="9"/>
        <v>#DIV/0!</v>
      </c>
      <c r="AB50" s="28">
        <f t="shared" si="0"/>
        <v>329612</v>
      </c>
      <c r="AC50" s="90">
        <f t="shared" si="11"/>
        <v>0.31035450308365897</v>
      </c>
      <c r="AD50" s="15"/>
      <c r="AE50" s="71"/>
    </row>
    <row r="51" spans="2:31" s="71" customFormat="1" ht="15.75" thickBot="1" x14ac:dyDescent="0.3">
      <c r="B51" s="97"/>
      <c r="C51" s="88" t="s">
        <v>107</v>
      </c>
      <c r="D51" s="91" t="s">
        <v>101</v>
      </c>
      <c r="E51" s="91" t="s">
        <v>101</v>
      </c>
      <c r="F51" s="91" t="s">
        <v>101</v>
      </c>
      <c r="G51" s="91" t="s">
        <v>101</v>
      </c>
      <c r="H51" s="91" t="s">
        <v>101</v>
      </c>
      <c r="I51" s="91" t="s">
        <v>101</v>
      </c>
      <c r="J51" s="91" t="s">
        <v>101</v>
      </c>
      <c r="K51" s="91" t="s">
        <v>101</v>
      </c>
      <c r="L51" s="91" t="s">
        <v>101</v>
      </c>
      <c r="M51" s="91" t="s">
        <v>101</v>
      </c>
      <c r="N51" s="91" t="s">
        <v>101</v>
      </c>
      <c r="O51" s="91" t="s">
        <v>101</v>
      </c>
      <c r="P51" s="91" t="s">
        <v>101</v>
      </c>
      <c r="Q51" s="91" t="s">
        <v>101</v>
      </c>
      <c r="R51" s="91">
        <v>10172</v>
      </c>
      <c r="S51" s="92">
        <f t="shared" si="9"/>
        <v>5.9037592064864738E-2</v>
      </c>
      <c r="T51" s="91">
        <v>5844</v>
      </c>
      <c r="U51" s="92">
        <f t="shared" si="9"/>
        <v>4.5040462427745662E-2</v>
      </c>
      <c r="V51" s="91"/>
      <c r="W51" s="92" t="e">
        <f t="shared" si="9"/>
        <v>#DIV/0!</v>
      </c>
      <c r="X51" s="91"/>
      <c r="Y51" s="92" t="e">
        <f t="shared" si="9"/>
        <v>#DIV/0!</v>
      </c>
      <c r="Z51" s="91"/>
      <c r="AA51" s="92" t="e">
        <f t="shared" si="9"/>
        <v>#DIV/0!</v>
      </c>
      <c r="AB51" s="29">
        <f t="shared" si="0"/>
        <v>16016</v>
      </c>
      <c r="AC51" s="93">
        <f t="shared" si="11"/>
        <v>1.5080269290523045E-2</v>
      </c>
    </row>
    <row r="52" spans="2:31" s="15" customFormat="1" ht="15" customHeight="1" x14ac:dyDescent="0.25">
      <c r="B52" s="95" t="s">
        <v>46</v>
      </c>
      <c r="C52" s="32" t="s">
        <v>70</v>
      </c>
      <c r="D52" s="51">
        <v>2</v>
      </c>
      <c r="E52" s="86">
        <f>D52/D$4</f>
        <v>2.1937762567595732E-5</v>
      </c>
      <c r="F52" s="51">
        <v>1</v>
      </c>
      <c r="G52" s="86">
        <f>F52/F$4</f>
        <v>1.0363123860056376E-5</v>
      </c>
      <c r="H52" s="51">
        <v>5</v>
      </c>
      <c r="I52" s="87">
        <f>H52/H$4</f>
        <v>5.5645206165488842E-5</v>
      </c>
      <c r="J52" s="51">
        <v>3</v>
      </c>
      <c r="K52" s="86">
        <f>J52/J$4</f>
        <v>3.1602233224481198E-5</v>
      </c>
      <c r="L52" s="51">
        <v>1</v>
      </c>
      <c r="M52" s="86">
        <f>L52/L$4</f>
        <v>6.7952786404006495E-6</v>
      </c>
      <c r="N52" s="51">
        <v>2</v>
      </c>
      <c r="O52" s="86">
        <f>N52/N$4</f>
        <v>8.623179970077566E-6</v>
      </c>
      <c r="P52" s="51">
        <v>3</v>
      </c>
      <c r="Q52" s="86">
        <f>P52/P$4</f>
        <v>1.3948557719131843E-5</v>
      </c>
      <c r="R52" s="51">
        <v>0</v>
      </c>
      <c r="S52" s="94">
        <f>R52/R$4</f>
        <v>0</v>
      </c>
      <c r="T52" s="51">
        <v>1</v>
      </c>
      <c r="U52" s="87">
        <f>T52/T$4</f>
        <v>6.1438269898319667E-6</v>
      </c>
      <c r="V52" s="51"/>
      <c r="W52" s="87" t="e">
        <f>V52/V$4</f>
        <v>#DIV/0!</v>
      </c>
      <c r="X52" s="51"/>
      <c r="Y52" s="87" t="e">
        <f>X52/X$4</f>
        <v>#DIV/0!</v>
      </c>
      <c r="Z52" s="51"/>
      <c r="AA52" s="87" t="e">
        <f>Z52/Z$4</f>
        <v>#DIV/0!</v>
      </c>
      <c r="AB52" s="27">
        <f t="shared" si="0"/>
        <v>18</v>
      </c>
      <c r="AC52" s="76">
        <f>+AB52/$AB$4</f>
        <v>1.334376123563229E-5</v>
      </c>
      <c r="AD52" s="71"/>
      <c r="AE52" s="71"/>
    </row>
    <row r="53" spans="2:31" ht="15" customHeight="1" x14ac:dyDescent="0.25">
      <c r="B53" s="96"/>
      <c r="C53" s="32" t="s">
        <v>69</v>
      </c>
      <c r="D53" s="55">
        <v>1</v>
      </c>
      <c r="E53" s="72">
        <f t="shared" ref="E53:M82" si="12">D53/D$4</f>
        <v>1.0968881283797866E-5</v>
      </c>
      <c r="F53" s="55">
        <v>0</v>
      </c>
      <c r="G53" s="81">
        <f t="shared" si="12"/>
        <v>0</v>
      </c>
      <c r="H53" s="55">
        <v>4</v>
      </c>
      <c r="I53" s="72">
        <f t="shared" si="12"/>
        <v>4.4516164932391074E-5</v>
      </c>
      <c r="J53" s="55">
        <v>1</v>
      </c>
      <c r="K53" s="72">
        <f t="shared" si="12"/>
        <v>1.0534077741493731E-5</v>
      </c>
      <c r="L53" s="55">
        <v>0</v>
      </c>
      <c r="M53" s="81">
        <f t="shared" si="12"/>
        <v>0</v>
      </c>
      <c r="N53" s="55">
        <v>2</v>
      </c>
      <c r="O53" s="72">
        <f t="shared" ref="O53:AA82" si="13">N53/N$4</f>
        <v>8.623179970077566E-6</v>
      </c>
      <c r="P53" s="55">
        <v>1</v>
      </c>
      <c r="Q53" s="72">
        <f t="shared" si="13"/>
        <v>4.6495192397106142E-6</v>
      </c>
      <c r="R53" s="55">
        <v>0</v>
      </c>
      <c r="S53" s="81">
        <f t="shared" si="13"/>
        <v>0</v>
      </c>
      <c r="T53" s="55">
        <v>6</v>
      </c>
      <c r="U53" s="70">
        <f t="shared" si="13"/>
        <v>3.68629619389918E-5</v>
      </c>
      <c r="V53" s="55"/>
      <c r="W53" s="70" t="e">
        <f t="shared" si="13"/>
        <v>#DIV/0!</v>
      </c>
      <c r="X53" s="55"/>
      <c r="Y53" s="70" t="e">
        <f t="shared" si="13"/>
        <v>#DIV/0!</v>
      </c>
      <c r="Z53" s="55"/>
      <c r="AA53" s="70" t="e">
        <f t="shared" si="13"/>
        <v>#DIV/0!</v>
      </c>
      <c r="AB53" s="28">
        <f t="shared" si="0"/>
        <v>15</v>
      </c>
      <c r="AC53" s="77">
        <f>+AB53/$AB$4</f>
        <v>1.1119801029693576E-5</v>
      </c>
      <c r="AD53" s="15"/>
      <c r="AE53" s="71"/>
    </row>
    <row r="54" spans="2:31" ht="15" customHeight="1" x14ac:dyDescent="0.25">
      <c r="B54" s="96"/>
      <c r="C54" s="17" t="s">
        <v>47</v>
      </c>
      <c r="D54" s="49">
        <v>53468</v>
      </c>
      <c r="E54" s="25">
        <f t="shared" si="12"/>
        <v>0.58648414448210429</v>
      </c>
      <c r="F54" s="49">
        <v>57299</v>
      </c>
      <c r="G54" s="25">
        <f t="shared" si="12"/>
        <v>0.59379663405737027</v>
      </c>
      <c r="H54" s="49">
        <v>50213</v>
      </c>
      <c r="I54" s="25">
        <f t="shared" si="12"/>
        <v>0.55882254743753823</v>
      </c>
      <c r="J54" s="49">
        <v>52394</v>
      </c>
      <c r="K54" s="25">
        <f t="shared" si="12"/>
        <v>0.55192246918782262</v>
      </c>
      <c r="L54" s="49">
        <v>87790</v>
      </c>
      <c r="M54" s="25">
        <f t="shared" si="12"/>
        <v>0.59655751184077299</v>
      </c>
      <c r="N54" s="49">
        <v>137074</v>
      </c>
      <c r="O54" s="25">
        <f t="shared" si="13"/>
        <v>0.59100688560920611</v>
      </c>
      <c r="P54" s="49">
        <v>125130</v>
      </c>
      <c r="Q54" s="25">
        <f t="shared" si="13"/>
        <v>0.58179434246498907</v>
      </c>
      <c r="R54" s="49">
        <v>125339</v>
      </c>
      <c r="S54" s="25">
        <f t="shared" si="13"/>
        <v>0.57085925615543676</v>
      </c>
      <c r="T54" s="49">
        <v>91283</v>
      </c>
      <c r="U54" s="25">
        <f t="shared" si="13"/>
        <v>0.56082695911283142</v>
      </c>
      <c r="V54" s="49"/>
      <c r="W54" s="25" t="e">
        <f t="shared" si="13"/>
        <v>#DIV/0!</v>
      </c>
      <c r="X54" s="49"/>
      <c r="Y54" s="25" t="e">
        <f t="shared" si="13"/>
        <v>#DIV/0!</v>
      </c>
      <c r="Z54" s="49"/>
      <c r="AA54" s="25" t="e">
        <f t="shared" si="13"/>
        <v>#DIV/0!</v>
      </c>
      <c r="AB54" s="28">
        <f t="shared" si="0"/>
        <v>779990</v>
      </c>
      <c r="AC54" s="20">
        <f>+AB54/$AB$4</f>
        <v>0.57822224034337943</v>
      </c>
      <c r="AD54" s="15"/>
      <c r="AE54" s="71"/>
    </row>
    <row r="55" spans="2:31" ht="15" customHeight="1" x14ac:dyDescent="0.25">
      <c r="B55" s="96"/>
      <c r="C55" s="17" t="s">
        <v>48</v>
      </c>
      <c r="D55" s="49">
        <v>5117</v>
      </c>
      <c r="E55" s="25">
        <f t="shared" si="12"/>
        <v>5.6127765529193678E-2</v>
      </c>
      <c r="F55" s="49">
        <v>4568</v>
      </c>
      <c r="G55" s="25">
        <f t="shared" si="12"/>
        <v>4.7338749792737521E-2</v>
      </c>
      <c r="H55" s="49">
        <v>4636</v>
      </c>
      <c r="I55" s="25">
        <f t="shared" si="12"/>
        <v>5.1594235156641258E-2</v>
      </c>
      <c r="J55" s="49">
        <v>4474</v>
      </c>
      <c r="K55" s="25">
        <f t="shared" si="12"/>
        <v>4.712946381544296E-2</v>
      </c>
      <c r="L55" s="49">
        <v>6477</v>
      </c>
      <c r="M55" s="25">
        <f t="shared" si="12"/>
        <v>4.4013019753875005E-2</v>
      </c>
      <c r="N55" s="49">
        <v>10084</v>
      </c>
      <c r="O55" s="25">
        <f t="shared" si="13"/>
        <v>4.3478073409131082E-2</v>
      </c>
      <c r="P55" s="49">
        <v>9503</v>
      </c>
      <c r="Q55" s="25">
        <f t="shared" si="13"/>
        <v>4.4184381334969963E-2</v>
      </c>
      <c r="R55" s="49">
        <v>10308</v>
      </c>
      <c r="S55" s="25">
        <f t="shared" si="13"/>
        <v>4.6948014683779522E-2</v>
      </c>
      <c r="T55" s="49">
        <v>8713</v>
      </c>
      <c r="U55" s="25">
        <f t="shared" si="13"/>
        <v>5.353116456240592E-2</v>
      </c>
      <c r="V55" s="49"/>
      <c r="W55" s="25" t="e">
        <f t="shared" si="13"/>
        <v>#DIV/0!</v>
      </c>
      <c r="X55" s="49"/>
      <c r="Y55" s="25" t="e">
        <f t="shared" si="13"/>
        <v>#DIV/0!</v>
      </c>
      <c r="Z55" s="49"/>
      <c r="AA55" s="25" t="e">
        <f t="shared" si="13"/>
        <v>#DIV/0!</v>
      </c>
      <c r="AB55" s="28">
        <f t="shared" si="0"/>
        <v>63880</v>
      </c>
      <c r="AC55" s="20">
        <f t="shared" ref="AC55:AC76" si="14">+AB55/$AB$4</f>
        <v>4.7355525985121709E-2</v>
      </c>
      <c r="AD55" s="15"/>
      <c r="AE55" s="71"/>
    </row>
    <row r="56" spans="2:31" ht="15" customHeight="1" x14ac:dyDescent="0.25">
      <c r="B56" s="96"/>
      <c r="C56" s="17" t="s">
        <v>49</v>
      </c>
      <c r="D56" s="49">
        <v>505</v>
      </c>
      <c r="E56" s="25">
        <f t="shared" si="12"/>
        <v>5.5392850483179223E-3</v>
      </c>
      <c r="F56" s="49">
        <v>467</v>
      </c>
      <c r="G56" s="25">
        <f t="shared" si="12"/>
        <v>4.8395788426463275E-3</v>
      </c>
      <c r="H56" s="49">
        <v>465</v>
      </c>
      <c r="I56" s="25">
        <f t="shared" si="12"/>
        <v>5.1750041733904621E-3</v>
      </c>
      <c r="J56" s="49">
        <v>418</v>
      </c>
      <c r="K56" s="25">
        <f t="shared" si="12"/>
        <v>4.4032444959443799E-3</v>
      </c>
      <c r="L56" s="49">
        <v>540</v>
      </c>
      <c r="M56" s="25">
        <f t="shared" si="12"/>
        <v>3.6694504658163507E-3</v>
      </c>
      <c r="N56" s="49">
        <v>790</v>
      </c>
      <c r="O56" s="25">
        <f t="shared" si="13"/>
        <v>3.4061560881806382E-3</v>
      </c>
      <c r="P56" s="49">
        <v>972</v>
      </c>
      <c r="Q56" s="25">
        <f t="shared" si="13"/>
        <v>4.5193327009987166E-3</v>
      </c>
      <c r="R56" s="49">
        <v>956</v>
      </c>
      <c r="S56" s="25">
        <f t="shared" si="13"/>
        <v>4.3541232089341509E-3</v>
      </c>
      <c r="T56" s="49">
        <v>804</v>
      </c>
      <c r="U56" s="25">
        <f t="shared" si="13"/>
        <v>4.9396368998249011E-3</v>
      </c>
      <c r="V56" s="49"/>
      <c r="W56" s="25" t="e">
        <f t="shared" si="13"/>
        <v>#DIV/0!</v>
      </c>
      <c r="X56" s="49"/>
      <c r="Y56" s="25" t="e">
        <f t="shared" si="13"/>
        <v>#DIV/0!</v>
      </c>
      <c r="Z56" s="49"/>
      <c r="AA56" s="25" t="e">
        <f t="shared" si="13"/>
        <v>#DIV/0!</v>
      </c>
      <c r="AB56" s="28">
        <f t="shared" si="0"/>
        <v>5917</v>
      </c>
      <c r="AC56" s="20">
        <f t="shared" si="14"/>
        <v>4.3863908461797925E-3</v>
      </c>
      <c r="AD56" s="15"/>
      <c r="AE56" s="71"/>
    </row>
    <row r="57" spans="2:31" ht="15" customHeight="1" x14ac:dyDescent="0.25">
      <c r="B57" s="96"/>
      <c r="C57" s="17" t="s">
        <v>50</v>
      </c>
      <c r="D57" s="49">
        <v>74</v>
      </c>
      <c r="E57" s="25">
        <f t="shared" si="12"/>
        <v>8.1169721500104204E-4</v>
      </c>
      <c r="F57" s="49">
        <v>68</v>
      </c>
      <c r="G57" s="25">
        <f t="shared" si="12"/>
        <v>7.0469242248383354E-4</v>
      </c>
      <c r="H57" s="49">
        <v>56</v>
      </c>
      <c r="I57" s="25">
        <f t="shared" si="12"/>
        <v>6.2322630905347503E-4</v>
      </c>
      <c r="J57" s="49">
        <v>77</v>
      </c>
      <c r="K57" s="25">
        <f t="shared" si="12"/>
        <v>8.1112398609501735E-4</v>
      </c>
      <c r="L57" s="49">
        <v>73</v>
      </c>
      <c r="M57" s="45">
        <f t="shared" si="12"/>
        <v>4.9605534074924741E-4</v>
      </c>
      <c r="N57" s="49">
        <v>109</v>
      </c>
      <c r="O57" s="25">
        <f t="shared" si="13"/>
        <v>4.6996330836922734E-4</v>
      </c>
      <c r="P57" s="49">
        <v>100</v>
      </c>
      <c r="Q57" s="45">
        <f t="shared" si="13"/>
        <v>4.6495192397106141E-4</v>
      </c>
      <c r="R57" s="49">
        <v>112</v>
      </c>
      <c r="S57" s="25">
        <f t="shared" si="13"/>
        <v>5.1010648472868706E-4</v>
      </c>
      <c r="T57" s="49">
        <v>105</v>
      </c>
      <c r="U57" s="25">
        <f t="shared" si="13"/>
        <v>6.4510183393235647E-4</v>
      </c>
      <c r="V57" s="49"/>
      <c r="W57" s="25" t="e">
        <f t="shared" si="13"/>
        <v>#DIV/0!</v>
      </c>
      <c r="X57" s="49"/>
      <c r="Y57" s="25" t="e">
        <f t="shared" si="13"/>
        <v>#DIV/0!</v>
      </c>
      <c r="Z57" s="49"/>
      <c r="AA57" s="25" t="e">
        <f t="shared" si="13"/>
        <v>#DIV/0!</v>
      </c>
      <c r="AB57" s="28">
        <f t="shared" si="0"/>
        <v>774</v>
      </c>
      <c r="AC57" s="20">
        <f t="shared" si="14"/>
        <v>5.7378173313218852E-4</v>
      </c>
      <c r="AD57" s="15"/>
      <c r="AE57" s="71"/>
    </row>
    <row r="58" spans="2:31" ht="15" customHeight="1" x14ac:dyDescent="0.25">
      <c r="B58" s="96"/>
      <c r="C58" s="17" t="s">
        <v>51</v>
      </c>
      <c r="D58" s="49">
        <v>573</v>
      </c>
      <c r="E58" s="25">
        <f t="shared" si="12"/>
        <v>6.2851689756161771E-3</v>
      </c>
      <c r="F58" s="49">
        <v>613</v>
      </c>
      <c r="G58" s="25">
        <f t="shared" si="12"/>
        <v>6.3525949262145578E-3</v>
      </c>
      <c r="H58" s="49">
        <v>559</v>
      </c>
      <c r="I58" s="25">
        <f t="shared" si="12"/>
        <v>6.2211340493016527E-3</v>
      </c>
      <c r="J58" s="49">
        <v>491</v>
      </c>
      <c r="K58" s="25">
        <f t="shared" si="12"/>
        <v>5.1722321710734225E-3</v>
      </c>
      <c r="L58" s="49">
        <v>695</v>
      </c>
      <c r="M58" s="25">
        <f t="shared" si="12"/>
        <v>4.7227186550784514E-3</v>
      </c>
      <c r="N58" s="49">
        <v>1015</v>
      </c>
      <c r="O58" s="25">
        <f t="shared" si="13"/>
        <v>4.3762638348143644E-3</v>
      </c>
      <c r="P58" s="49">
        <v>1061</v>
      </c>
      <c r="Q58" s="25">
        <f t="shared" si="13"/>
        <v>4.9331399133329618E-3</v>
      </c>
      <c r="R58" s="49">
        <v>1030</v>
      </c>
      <c r="S58" s="25">
        <f t="shared" si="13"/>
        <v>4.6911578506298908E-3</v>
      </c>
      <c r="T58" s="49">
        <v>1014</v>
      </c>
      <c r="U58" s="25">
        <f t="shared" si="13"/>
        <v>6.2298405676896136E-3</v>
      </c>
      <c r="V58" s="49"/>
      <c r="W58" s="25" t="e">
        <f t="shared" si="13"/>
        <v>#DIV/0!</v>
      </c>
      <c r="X58" s="49"/>
      <c r="Y58" s="25" t="e">
        <f t="shared" si="13"/>
        <v>#DIV/0!</v>
      </c>
      <c r="Z58" s="49"/>
      <c r="AA58" s="25" t="e">
        <f t="shared" si="13"/>
        <v>#DIV/0!</v>
      </c>
      <c r="AB58" s="28">
        <f t="shared" si="0"/>
        <v>7051</v>
      </c>
      <c r="AC58" s="20">
        <f t="shared" si="14"/>
        <v>5.2270478040246267E-3</v>
      </c>
      <c r="AD58" s="15"/>
      <c r="AE58" s="71"/>
    </row>
    <row r="59" spans="2:31" ht="15" customHeight="1" x14ac:dyDescent="0.25">
      <c r="B59" s="96"/>
      <c r="C59" s="17" t="s">
        <v>52</v>
      </c>
      <c r="D59" s="49">
        <v>1733</v>
      </c>
      <c r="E59" s="25">
        <f t="shared" si="12"/>
        <v>1.9009071264821702E-2</v>
      </c>
      <c r="F59" s="49">
        <v>1579</v>
      </c>
      <c r="G59" s="25">
        <f t="shared" si="12"/>
        <v>1.6363372575029015E-2</v>
      </c>
      <c r="H59" s="49">
        <v>1448</v>
      </c>
      <c r="I59" s="25">
        <f t="shared" si="12"/>
        <v>1.6114851705525568E-2</v>
      </c>
      <c r="J59" s="49">
        <v>1313</v>
      </c>
      <c r="K59" s="25">
        <f t="shared" si="12"/>
        <v>1.3831244074581271E-2</v>
      </c>
      <c r="L59" s="49">
        <v>1956</v>
      </c>
      <c r="M59" s="25">
        <f t="shared" si="12"/>
        <v>1.3291565020623671E-2</v>
      </c>
      <c r="N59" s="49">
        <v>2619</v>
      </c>
      <c r="O59" s="25">
        <f t="shared" si="13"/>
        <v>1.1292054170816572E-2</v>
      </c>
      <c r="P59" s="49">
        <v>2300</v>
      </c>
      <c r="Q59" s="25">
        <f t="shared" si="13"/>
        <v>1.0693894251334412E-2</v>
      </c>
      <c r="R59" s="49">
        <v>2672</v>
      </c>
      <c r="S59" s="25">
        <f t="shared" si="13"/>
        <v>1.216968327852725E-2</v>
      </c>
      <c r="T59" s="49">
        <v>2189</v>
      </c>
      <c r="U59" s="25">
        <f t="shared" si="13"/>
        <v>1.3448837280742174E-2</v>
      </c>
      <c r="V59" s="49"/>
      <c r="W59" s="25" t="e">
        <f t="shared" si="13"/>
        <v>#DIV/0!</v>
      </c>
      <c r="X59" s="49"/>
      <c r="Y59" s="25" t="e">
        <f t="shared" si="13"/>
        <v>#DIV/0!</v>
      </c>
      <c r="Z59" s="49"/>
      <c r="AA59" s="25" t="e">
        <f t="shared" si="13"/>
        <v>#DIV/0!</v>
      </c>
      <c r="AB59" s="28">
        <f t="shared" si="0"/>
        <v>17809</v>
      </c>
      <c r="AC59" s="20">
        <f t="shared" si="14"/>
        <v>1.320216910252086E-2</v>
      </c>
      <c r="AD59" s="15"/>
      <c r="AE59" s="71"/>
    </row>
    <row r="60" spans="2:31" x14ac:dyDescent="0.25">
      <c r="B60" s="96"/>
      <c r="C60" s="33" t="s">
        <v>53</v>
      </c>
      <c r="D60" s="49">
        <v>1236</v>
      </c>
      <c r="E60" s="25">
        <f t="shared" si="12"/>
        <v>1.3557537266774162E-2</v>
      </c>
      <c r="F60" s="49">
        <v>1261</v>
      </c>
      <c r="G60" s="25">
        <f t="shared" si="12"/>
        <v>1.3067899187531089E-2</v>
      </c>
      <c r="H60" s="49">
        <v>1371</v>
      </c>
      <c r="I60" s="25">
        <f t="shared" si="12"/>
        <v>1.5257915530577041E-2</v>
      </c>
      <c r="J60" s="49">
        <v>1041</v>
      </c>
      <c r="K60" s="25">
        <f t="shared" si="12"/>
        <v>1.0965974928894975E-2</v>
      </c>
      <c r="L60" s="49">
        <v>1517</v>
      </c>
      <c r="M60" s="25">
        <f t="shared" si="12"/>
        <v>1.0308437697487785E-2</v>
      </c>
      <c r="N60" s="49">
        <v>2103</v>
      </c>
      <c r="O60" s="25">
        <f t="shared" si="13"/>
        <v>9.0672737385365607E-3</v>
      </c>
      <c r="P60" s="49">
        <v>3083</v>
      </c>
      <c r="Q60" s="25">
        <f t="shared" si="13"/>
        <v>1.4334467816027823E-2</v>
      </c>
      <c r="R60" s="49">
        <v>2350</v>
      </c>
      <c r="S60" s="25">
        <f t="shared" si="13"/>
        <v>1.0703127134932273E-2</v>
      </c>
      <c r="T60" s="49">
        <v>2193</v>
      </c>
      <c r="U60" s="25">
        <f t="shared" si="13"/>
        <v>1.3473412588701501E-2</v>
      </c>
      <c r="V60" s="49"/>
      <c r="W60" s="25" t="e">
        <f t="shared" si="13"/>
        <v>#DIV/0!</v>
      </c>
      <c r="X60" s="49"/>
      <c r="Y60" s="25" t="e">
        <f t="shared" si="13"/>
        <v>#DIV/0!</v>
      </c>
      <c r="Z60" s="49"/>
      <c r="AA60" s="25" t="e">
        <f t="shared" si="13"/>
        <v>#DIV/0!</v>
      </c>
      <c r="AB60" s="28">
        <f t="shared" si="0"/>
        <v>16155</v>
      </c>
      <c r="AC60" s="20">
        <f t="shared" si="14"/>
        <v>1.197602570897998E-2</v>
      </c>
      <c r="AD60" s="15"/>
      <c r="AE60" s="71"/>
    </row>
    <row r="61" spans="2:31" ht="15" customHeight="1" x14ac:dyDescent="0.25">
      <c r="B61" s="96"/>
      <c r="C61" s="17" t="s">
        <v>54</v>
      </c>
      <c r="D61" s="49">
        <v>94</v>
      </c>
      <c r="E61" s="25">
        <f t="shared" si="12"/>
        <v>1.0310748406769992E-3</v>
      </c>
      <c r="F61" s="49">
        <v>77</v>
      </c>
      <c r="G61" s="25">
        <f t="shared" si="12"/>
        <v>7.9796053722434087E-4</v>
      </c>
      <c r="H61" s="49">
        <v>81</v>
      </c>
      <c r="I61" s="25">
        <f t="shared" si="12"/>
        <v>9.0145233988091927E-4</v>
      </c>
      <c r="J61" s="49">
        <v>63</v>
      </c>
      <c r="K61" s="25">
        <f t="shared" si="12"/>
        <v>6.6364689771410514E-4</v>
      </c>
      <c r="L61" s="49">
        <v>132</v>
      </c>
      <c r="M61" s="25">
        <f t="shared" si="12"/>
        <v>8.9697678053288579E-4</v>
      </c>
      <c r="N61" s="49">
        <v>117</v>
      </c>
      <c r="O61" s="25">
        <f t="shared" si="13"/>
        <v>5.0445602824953761E-4</v>
      </c>
      <c r="P61" s="49">
        <v>135</v>
      </c>
      <c r="Q61" s="25">
        <f t="shared" si="13"/>
        <v>6.2768509736093291E-4</v>
      </c>
      <c r="R61" s="49">
        <v>113</v>
      </c>
      <c r="S61" s="25">
        <f t="shared" si="13"/>
        <v>5.1466100691376472E-4</v>
      </c>
      <c r="T61" s="49">
        <v>95</v>
      </c>
      <c r="U61" s="25">
        <f t="shared" si="13"/>
        <v>5.8366356403403681E-4</v>
      </c>
      <c r="V61" s="49"/>
      <c r="W61" s="25" t="e">
        <f t="shared" si="13"/>
        <v>#DIV/0!</v>
      </c>
      <c r="X61" s="49"/>
      <c r="Y61" s="25" t="e">
        <f t="shared" si="13"/>
        <v>#DIV/0!</v>
      </c>
      <c r="Z61" s="49"/>
      <c r="AA61" s="25" t="e">
        <f t="shared" si="13"/>
        <v>#DIV/0!</v>
      </c>
      <c r="AB61" s="28">
        <f t="shared" si="0"/>
        <v>907</v>
      </c>
      <c r="AC61" s="20">
        <f t="shared" si="14"/>
        <v>6.7237730226213821E-4</v>
      </c>
      <c r="AD61" s="15"/>
      <c r="AE61" s="71"/>
    </row>
    <row r="62" spans="2:31" s="15" customFormat="1" ht="15" customHeight="1" x14ac:dyDescent="0.25">
      <c r="B62" s="96"/>
      <c r="C62" s="17" t="s">
        <v>56</v>
      </c>
      <c r="D62" s="49">
        <v>55</v>
      </c>
      <c r="E62" s="25">
        <f t="shared" si="12"/>
        <v>6.0328847060888259E-4</v>
      </c>
      <c r="F62" s="49">
        <v>65</v>
      </c>
      <c r="G62" s="25">
        <f t="shared" si="12"/>
        <v>6.7360305090366436E-4</v>
      </c>
      <c r="H62" s="49">
        <v>75</v>
      </c>
      <c r="I62" s="25">
        <f t="shared" si="12"/>
        <v>8.346780924823326E-4</v>
      </c>
      <c r="J62" s="49">
        <v>99</v>
      </c>
      <c r="K62" s="25">
        <f t="shared" si="12"/>
        <v>1.0428736964078794E-3</v>
      </c>
      <c r="L62" s="49">
        <v>138</v>
      </c>
      <c r="M62" s="25">
        <f t="shared" si="12"/>
        <v>9.3774845237528965E-4</v>
      </c>
      <c r="N62" s="49">
        <v>190</v>
      </c>
      <c r="O62" s="25">
        <f t="shared" si="13"/>
        <v>8.1920209715736873E-4</v>
      </c>
      <c r="P62" s="49">
        <v>194</v>
      </c>
      <c r="Q62" s="25">
        <f t="shared" si="13"/>
        <v>9.0200673250385912E-4</v>
      </c>
      <c r="R62" s="49">
        <v>198</v>
      </c>
      <c r="S62" s="25">
        <f t="shared" si="13"/>
        <v>9.0179539264535757E-4</v>
      </c>
      <c r="T62" s="49">
        <v>161</v>
      </c>
      <c r="U62" s="25">
        <f t="shared" si="13"/>
        <v>9.8915614536294666E-4</v>
      </c>
      <c r="V62" s="49"/>
      <c r="W62" s="25" t="e">
        <f t="shared" si="13"/>
        <v>#DIV/0!</v>
      </c>
      <c r="X62" s="49"/>
      <c r="Y62" s="25" t="e">
        <f t="shared" si="13"/>
        <v>#DIV/0!</v>
      </c>
      <c r="Z62" s="49"/>
      <c r="AA62" s="25" t="e">
        <f t="shared" si="13"/>
        <v>#DIV/0!</v>
      </c>
      <c r="AB62" s="28">
        <f t="shared" si="0"/>
        <v>1175</v>
      </c>
      <c r="AC62" s="20">
        <f t="shared" ref="AC62" si="15">+AB62/$AB$4</f>
        <v>8.7105108065933009E-4</v>
      </c>
      <c r="AE62" s="71"/>
    </row>
    <row r="63" spans="2:31" ht="15" customHeight="1" x14ac:dyDescent="0.25">
      <c r="B63" s="96"/>
      <c r="C63" s="17" t="s">
        <v>55</v>
      </c>
      <c r="D63" s="49">
        <v>0</v>
      </c>
      <c r="E63" s="66">
        <f t="shared" si="12"/>
        <v>0</v>
      </c>
      <c r="F63" s="49">
        <v>0</v>
      </c>
      <c r="G63" s="66">
        <f t="shared" si="12"/>
        <v>0</v>
      </c>
      <c r="H63" s="49">
        <v>0</v>
      </c>
      <c r="I63" s="66">
        <f t="shared" si="12"/>
        <v>0</v>
      </c>
      <c r="J63" s="49">
        <v>2</v>
      </c>
      <c r="K63" s="73">
        <f t="shared" si="12"/>
        <v>2.1068155482987463E-5</v>
      </c>
      <c r="L63" s="49">
        <v>0</v>
      </c>
      <c r="M63" s="66">
        <f t="shared" si="12"/>
        <v>0</v>
      </c>
      <c r="N63" s="49">
        <v>0</v>
      </c>
      <c r="O63" s="66">
        <f t="shared" si="13"/>
        <v>0</v>
      </c>
      <c r="P63" s="49">
        <v>3</v>
      </c>
      <c r="Q63" s="73">
        <f t="shared" si="13"/>
        <v>1.3948557719131843E-5</v>
      </c>
      <c r="R63" s="49">
        <v>0</v>
      </c>
      <c r="S63" s="66">
        <f t="shared" si="13"/>
        <v>0</v>
      </c>
      <c r="T63" s="49">
        <v>0</v>
      </c>
      <c r="U63" s="45">
        <f t="shared" si="13"/>
        <v>0</v>
      </c>
      <c r="V63" s="49"/>
      <c r="W63" s="45" t="e">
        <f t="shared" si="13"/>
        <v>#DIV/0!</v>
      </c>
      <c r="X63" s="49"/>
      <c r="Y63" s="45" t="e">
        <f t="shared" si="13"/>
        <v>#DIV/0!</v>
      </c>
      <c r="Z63" s="49"/>
      <c r="AA63" s="45" t="e">
        <f t="shared" si="13"/>
        <v>#DIV/0!</v>
      </c>
      <c r="AB63" s="28">
        <f t="shared" si="0"/>
        <v>5</v>
      </c>
      <c r="AC63" s="78">
        <f t="shared" si="14"/>
        <v>3.7066003432311916E-6</v>
      </c>
      <c r="AD63" s="15"/>
      <c r="AE63" s="71"/>
    </row>
    <row r="64" spans="2:31" s="15" customFormat="1" ht="15" customHeight="1" x14ac:dyDescent="0.25">
      <c r="B64" s="96"/>
      <c r="C64" s="17" t="s">
        <v>81</v>
      </c>
      <c r="D64" s="49">
        <v>29</v>
      </c>
      <c r="E64" s="45">
        <f t="shared" si="12"/>
        <v>3.180975572301381E-4</v>
      </c>
      <c r="F64" s="49">
        <v>41</v>
      </c>
      <c r="G64" s="45">
        <f t="shared" si="12"/>
        <v>4.248880782623114E-4</v>
      </c>
      <c r="H64" s="49">
        <v>35</v>
      </c>
      <c r="I64" s="45">
        <f t="shared" si="12"/>
        <v>3.8951644315842192E-4</v>
      </c>
      <c r="J64" s="49">
        <v>38</v>
      </c>
      <c r="K64" s="45">
        <f t="shared" si="12"/>
        <v>4.0029495417676184E-4</v>
      </c>
      <c r="L64" s="49">
        <v>50</v>
      </c>
      <c r="M64" s="45">
        <f t="shared" si="12"/>
        <v>3.3976393202003247E-4</v>
      </c>
      <c r="N64" s="49">
        <v>37</v>
      </c>
      <c r="O64" s="45">
        <f t="shared" si="13"/>
        <v>1.5952882944643496E-4</v>
      </c>
      <c r="P64" s="49">
        <v>52</v>
      </c>
      <c r="Q64" s="45">
        <f t="shared" si="13"/>
        <v>2.4177500046495192E-4</v>
      </c>
      <c r="R64" s="49">
        <v>8</v>
      </c>
      <c r="S64" s="73">
        <f t="shared" si="13"/>
        <v>3.6436177480620507E-5</v>
      </c>
      <c r="T64" s="49">
        <v>14</v>
      </c>
      <c r="U64" s="49">
        <f t="shared" si="13"/>
        <v>8.6013577857647534E-5</v>
      </c>
      <c r="V64" s="49"/>
      <c r="W64" s="49" t="e">
        <f t="shared" si="13"/>
        <v>#DIV/0!</v>
      </c>
      <c r="X64" s="49"/>
      <c r="Y64" s="49" t="e">
        <f t="shared" si="13"/>
        <v>#DIV/0!</v>
      </c>
      <c r="Z64" s="49"/>
      <c r="AA64" s="49" t="e">
        <f t="shared" si="13"/>
        <v>#DIV/0!</v>
      </c>
      <c r="AB64" s="28">
        <f t="shared" si="0"/>
        <v>304</v>
      </c>
      <c r="AC64" s="44">
        <f t="shared" si="14"/>
        <v>2.2536130086845646E-4</v>
      </c>
      <c r="AE64" s="71"/>
    </row>
    <row r="65" spans="2:31" s="15" customFormat="1" ht="15" customHeight="1" x14ac:dyDescent="0.25">
      <c r="B65" s="96"/>
      <c r="C65" s="17" t="s">
        <v>82</v>
      </c>
      <c r="D65" s="49">
        <v>2</v>
      </c>
      <c r="E65" s="73">
        <f t="shared" si="12"/>
        <v>2.1937762567595732E-5</v>
      </c>
      <c r="F65" s="49">
        <v>2</v>
      </c>
      <c r="G65" s="73">
        <f t="shared" si="12"/>
        <v>2.0726247720112751E-5</v>
      </c>
      <c r="H65" s="49">
        <v>1</v>
      </c>
      <c r="I65" s="73">
        <f t="shared" si="12"/>
        <v>1.1129041233097768E-5</v>
      </c>
      <c r="J65" s="49">
        <v>4</v>
      </c>
      <c r="K65" s="73">
        <f t="shared" si="12"/>
        <v>4.2136310965974926E-5</v>
      </c>
      <c r="L65" s="49">
        <v>5</v>
      </c>
      <c r="M65" s="73">
        <f t="shared" si="12"/>
        <v>3.3976393202003246E-5</v>
      </c>
      <c r="N65" s="49">
        <v>3</v>
      </c>
      <c r="O65" s="73">
        <f t="shared" si="13"/>
        <v>1.2934769955116349E-5</v>
      </c>
      <c r="P65" s="49">
        <v>1</v>
      </c>
      <c r="Q65" s="73">
        <f t="shared" si="13"/>
        <v>4.6495192397106142E-6</v>
      </c>
      <c r="R65" s="49">
        <v>2</v>
      </c>
      <c r="S65" s="73">
        <f t="shared" si="13"/>
        <v>9.1090443701551266E-6</v>
      </c>
      <c r="T65" s="49">
        <v>1</v>
      </c>
      <c r="U65" s="49">
        <f t="shared" si="13"/>
        <v>6.1438269898319667E-6</v>
      </c>
      <c r="V65" s="49"/>
      <c r="W65" s="49" t="e">
        <f t="shared" si="13"/>
        <v>#DIV/0!</v>
      </c>
      <c r="X65" s="49"/>
      <c r="Y65" s="49" t="e">
        <f t="shared" si="13"/>
        <v>#DIV/0!</v>
      </c>
      <c r="Z65" s="49"/>
      <c r="AA65" s="49" t="e">
        <f t="shared" si="13"/>
        <v>#DIV/0!</v>
      </c>
      <c r="AB65" s="28">
        <f t="shared" si="0"/>
        <v>21</v>
      </c>
      <c r="AC65" s="78">
        <f t="shared" si="14"/>
        <v>1.5567721441571005E-5</v>
      </c>
      <c r="AE65" s="71"/>
    </row>
    <row r="66" spans="2:31" s="15" customFormat="1" ht="15" customHeight="1" x14ac:dyDescent="0.25">
      <c r="B66" s="96"/>
      <c r="C66" s="17" t="s">
        <v>83</v>
      </c>
      <c r="D66" s="49">
        <v>3</v>
      </c>
      <c r="E66" s="73">
        <f t="shared" si="12"/>
        <v>3.2906643851393593E-5</v>
      </c>
      <c r="F66" s="49">
        <v>5</v>
      </c>
      <c r="G66" s="45">
        <f t="shared" si="12"/>
        <v>5.1815619300281878E-5</v>
      </c>
      <c r="H66" s="49">
        <v>2</v>
      </c>
      <c r="I66" s="73">
        <f t="shared" si="12"/>
        <v>2.2258082466195537E-5</v>
      </c>
      <c r="J66" s="49">
        <v>5</v>
      </c>
      <c r="K66" s="45">
        <f t="shared" si="12"/>
        <v>5.267038870746866E-5</v>
      </c>
      <c r="L66" s="49">
        <v>5</v>
      </c>
      <c r="M66" s="73">
        <f t="shared" si="12"/>
        <v>3.3976393202003246E-5</v>
      </c>
      <c r="N66" s="49">
        <v>2</v>
      </c>
      <c r="O66" s="73">
        <f t="shared" si="13"/>
        <v>8.623179970077566E-6</v>
      </c>
      <c r="P66" s="49">
        <v>9</v>
      </c>
      <c r="Q66" s="73">
        <f t="shared" si="13"/>
        <v>4.1845673157395524E-5</v>
      </c>
      <c r="R66" s="49">
        <v>0</v>
      </c>
      <c r="S66" s="66">
        <f t="shared" si="13"/>
        <v>0</v>
      </c>
      <c r="T66" s="49">
        <v>1</v>
      </c>
      <c r="U66" s="49">
        <f t="shared" si="13"/>
        <v>6.1438269898319667E-6</v>
      </c>
      <c r="V66" s="49"/>
      <c r="W66" s="49" t="e">
        <f t="shared" si="13"/>
        <v>#DIV/0!</v>
      </c>
      <c r="X66" s="49"/>
      <c r="Y66" s="49" t="e">
        <f t="shared" si="13"/>
        <v>#DIV/0!</v>
      </c>
      <c r="Z66" s="49"/>
      <c r="AA66" s="49" t="e">
        <f t="shared" si="13"/>
        <v>#DIV/0!</v>
      </c>
      <c r="AB66" s="28">
        <f t="shared" si="0"/>
        <v>32</v>
      </c>
      <c r="AC66" s="78">
        <f t="shared" si="14"/>
        <v>2.3722242196679627E-5</v>
      </c>
      <c r="AE66" s="71"/>
    </row>
    <row r="67" spans="2:31" ht="30" x14ac:dyDescent="0.25">
      <c r="B67" s="96"/>
      <c r="C67" s="34" t="s">
        <v>75</v>
      </c>
      <c r="D67" s="49">
        <v>10</v>
      </c>
      <c r="E67" s="45">
        <f t="shared" si="12"/>
        <v>1.0968881283797866E-4</v>
      </c>
      <c r="F67" s="49">
        <v>6</v>
      </c>
      <c r="G67" s="45">
        <f t="shared" si="12"/>
        <v>6.2178743160338254E-5</v>
      </c>
      <c r="H67" s="49">
        <v>8</v>
      </c>
      <c r="I67" s="45">
        <f t="shared" si="12"/>
        <v>8.9032329864782147E-5</v>
      </c>
      <c r="J67" s="49">
        <v>6</v>
      </c>
      <c r="K67" s="45">
        <f t="shared" si="12"/>
        <v>6.3204466448962395E-5</v>
      </c>
      <c r="L67" s="49">
        <v>18</v>
      </c>
      <c r="M67" s="45">
        <f t="shared" si="12"/>
        <v>1.2231501552721169E-4</v>
      </c>
      <c r="N67" s="49">
        <v>22</v>
      </c>
      <c r="O67" s="45">
        <f t="shared" si="13"/>
        <v>9.4854979670853226E-5</v>
      </c>
      <c r="P67" s="49">
        <v>22</v>
      </c>
      <c r="Q67" s="45">
        <f t="shared" si="13"/>
        <v>1.0228942327363351E-4</v>
      </c>
      <c r="R67" s="49">
        <v>17</v>
      </c>
      <c r="S67" s="45">
        <f t="shared" si="13"/>
        <v>7.7426877146318578E-5</v>
      </c>
      <c r="T67" s="49">
        <v>13</v>
      </c>
      <c r="U67" s="45">
        <f t="shared" si="13"/>
        <v>7.986975086781556E-5</v>
      </c>
      <c r="V67" s="49"/>
      <c r="W67" s="45" t="e">
        <f t="shared" si="13"/>
        <v>#DIV/0!</v>
      </c>
      <c r="X67" s="49"/>
      <c r="Y67" s="45" t="e">
        <f t="shared" si="13"/>
        <v>#DIV/0!</v>
      </c>
      <c r="Z67" s="49"/>
      <c r="AA67" s="45" t="e">
        <f t="shared" si="13"/>
        <v>#DIV/0!</v>
      </c>
      <c r="AB67" s="28">
        <f t="shared" si="0"/>
        <v>122</v>
      </c>
      <c r="AC67" s="44">
        <f t="shared" si="14"/>
        <v>9.0441048374841076E-5</v>
      </c>
      <c r="AD67" s="15"/>
      <c r="AE67" s="71"/>
    </row>
    <row r="68" spans="2:31" ht="15" customHeight="1" x14ac:dyDescent="0.25">
      <c r="B68" s="96"/>
      <c r="C68" s="17" t="s">
        <v>57</v>
      </c>
      <c r="D68" s="49">
        <v>0</v>
      </c>
      <c r="E68" s="66">
        <f t="shared" si="12"/>
        <v>0</v>
      </c>
      <c r="F68" s="49">
        <v>0</v>
      </c>
      <c r="G68" s="66">
        <f t="shared" si="12"/>
        <v>0</v>
      </c>
      <c r="H68" s="49">
        <v>0</v>
      </c>
      <c r="I68" s="66">
        <f t="shared" si="12"/>
        <v>0</v>
      </c>
      <c r="J68" s="49">
        <v>0</v>
      </c>
      <c r="K68" s="66">
        <f t="shared" si="12"/>
        <v>0</v>
      </c>
      <c r="L68" s="49">
        <v>0</v>
      </c>
      <c r="M68" s="66">
        <f t="shared" si="12"/>
        <v>0</v>
      </c>
      <c r="N68" s="49">
        <v>0</v>
      </c>
      <c r="O68" s="66">
        <f t="shared" si="13"/>
        <v>0</v>
      </c>
      <c r="P68" s="49">
        <v>0</v>
      </c>
      <c r="Q68" s="66">
        <f t="shared" si="13"/>
        <v>0</v>
      </c>
      <c r="R68" s="49">
        <v>0</v>
      </c>
      <c r="S68" s="66">
        <f t="shared" si="13"/>
        <v>0</v>
      </c>
      <c r="T68" s="49">
        <v>0</v>
      </c>
      <c r="U68" s="66">
        <f t="shared" si="13"/>
        <v>0</v>
      </c>
      <c r="V68" s="49"/>
      <c r="W68" s="66" t="e">
        <f t="shared" si="13"/>
        <v>#DIV/0!</v>
      </c>
      <c r="X68" s="49"/>
      <c r="Y68" s="66" t="e">
        <f t="shared" si="13"/>
        <v>#DIV/0!</v>
      </c>
      <c r="Z68" s="49"/>
      <c r="AA68" s="66" t="e">
        <f t="shared" si="13"/>
        <v>#DIV/0!</v>
      </c>
      <c r="AB68" s="28">
        <f t="shared" si="0"/>
        <v>0</v>
      </c>
      <c r="AC68" s="79">
        <f t="shared" si="14"/>
        <v>0</v>
      </c>
      <c r="AD68" s="15"/>
      <c r="AE68" s="71"/>
    </row>
    <row r="69" spans="2:31" ht="15" customHeight="1" x14ac:dyDescent="0.25">
      <c r="B69" s="96"/>
      <c r="C69" s="17" t="s">
        <v>58</v>
      </c>
      <c r="D69" s="49">
        <v>4183</v>
      </c>
      <c r="E69" s="25">
        <f t="shared" si="12"/>
        <v>4.5882830410126474E-2</v>
      </c>
      <c r="F69" s="49">
        <v>5184</v>
      </c>
      <c r="G69" s="25">
        <f t="shared" si="12"/>
        <v>5.3722434090532248E-2</v>
      </c>
      <c r="H69" s="49">
        <v>6540</v>
      </c>
      <c r="I69" s="25">
        <f t="shared" si="12"/>
        <v>7.2783929664459401E-2</v>
      </c>
      <c r="J69" s="49">
        <v>8361</v>
      </c>
      <c r="K69" s="25">
        <f t="shared" si="12"/>
        <v>8.8075423996629099E-2</v>
      </c>
      <c r="L69" s="49">
        <v>8532</v>
      </c>
      <c r="M69" s="25">
        <f t="shared" si="12"/>
        <v>5.7977317359898341E-2</v>
      </c>
      <c r="N69" s="49">
        <v>13256</v>
      </c>
      <c r="O69" s="25">
        <f t="shared" si="13"/>
        <v>5.7154436841674101E-2</v>
      </c>
      <c r="P69" s="49">
        <v>15763</v>
      </c>
      <c r="Q69" s="25">
        <f t="shared" si="13"/>
        <v>7.3290371775558402E-2</v>
      </c>
      <c r="R69" s="49">
        <v>16421</v>
      </c>
      <c r="S69" s="25">
        <f t="shared" si="13"/>
        <v>7.4789808801158666E-2</v>
      </c>
      <c r="T69" s="49">
        <v>11953</v>
      </c>
      <c r="U69" s="25">
        <f t="shared" si="13"/>
        <v>7.34371640094615E-2</v>
      </c>
      <c r="V69" s="49"/>
      <c r="W69" s="25" t="e">
        <f t="shared" si="13"/>
        <v>#DIV/0!</v>
      </c>
      <c r="X69" s="49"/>
      <c r="Y69" s="25" t="e">
        <f t="shared" si="13"/>
        <v>#DIV/0!</v>
      </c>
      <c r="Z69" s="49"/>
      <c r="AA69" s="25" t="e">
        <f t="shared" si="13"/>
        <v>#DIV/0!</v>
      </c>
      <c r="AB69" s="28">
        <f t="shared" si="0"/>
        <v>90193</v>
      </c>
      <c r="AC69" s="20">
        <f t="shared" si="14"/>
        <v>6.6861880951410171E-2</v>
      </c>
      <c r="AD69" s="15"/>
      <c r="AE69" s="71"/>
    </row>
    <row r="70" spans="2:31" ht="15" customHeight="1" x14ac:dyDescent="0.25">
      <c r="B70" s="96"/>
      <c r="C70" s="17" t="s">
        <v>59</v>
      </c>
      <c r="D70" s="49">
        <v>1934</v>
      </c>
      <c r="E70" s="25">
        <f t="shared" si="12"/>
        <v>2.1213816402865071E-2</v>
      </c>
      <c r="F70" s="49">
        <v>2069</v>
      </c>
      <c r="G70" s="25">
        <f t="shared" si="12"/>
        <v>2.144130326645664E-2</v>
      </c>
      <c r="H70" s="49">
        <v>2035</v>
      </c>
      <c r="I70" s="25">
        <f t="shared" si="12"/>
        <v>2.2647598909353958E-2</v>
      </c>
      <c r="J70" s="49">
        <v>1869</v>
      </c>
      <c r="K70" s="25">
        <f t="shared" si="12"/>
        <v>1.9688191298851784E-2</v>
      </c>
      <c r="L70" s="49">
        <v>2996</v>
      </c>
      <c r="M70" s="25">
        <f t="shared" si="12"/>
        <v>2.0358654806640345E-2</v>
      </c>
      <c r="N70" s="49">
        <v>4913</v>
      </c>
      <c r="O70" s="25">
        <f t="shared" si="13"/>
        <v>2.1182841596495541E-2</v>
      </c>
      <c r="P70" s="49">
        <v>4328</v>
      </c>
      <c r="Q70" s="25">
        <f t="shared" si="13"/>
        <v>2.0123119269467537E-2</v>
      </c>
      <c r="R70" s="49">
        <v>4577</v>
      </c>
      <c r="S70" s="25">
        <f t="shared" si="13"/>
        <v>2.0846048041100008E-2</v>
      </c>
      <c r="T70" s="49">
        <v>3597</v>
      </c>
      <c r="U70" s="25">
        <f t="shared" si="13"/>
        <v>2.2099345682425584E-2</v>
      </c>
      <c r="V70" s="49"/>
      <c r="W70" s="25" t="e">
        <f t="shared" si="13"/>
        <v>#DIV/0!</v>
      </c>
      <c r="X70" s="49"/>
      <c r="Y70" s="25" t="e">
        <f t="shared" si="13"/>
        <v>#DIV/0!</v>
      </c>
      <c r="Z70" s="49"/>
      <c r="AA70" s="25" t="e">
        <f t="shared" si="13"/>
        <v>#DIV/0!</v>
      </c>
      <c r="AB70" s="28">
        <f t="shared" si="0"/>
        <v>28318</v>
      </c>
      <c r="AC70" s="20">
        <f t="shared" si="14"/>
        <v>2.0992701703924178E-2</v>
      </c>
      <c r="AD70" s="15"/>
      <c r="AE70" s="71"/>
    </row>
    <row r="71" spans="2:31" ht="30" x14ac:dyDescent="0.25">
      <c r="B71" s="96"/>
      <c r="C71" s="33" t="s">
        <v>76</v>
      </c>
      <c r="D71" s="49">
        <v>19408</v>
      </c>
      <c r="E71" s="25">
        <f t="shared" si="12"/>
        <v>0.21288404795594898</v>
      </c>
      <c r="F71" s="49">
        <v>20253</v>
      </c>
      <c r="G71" s="25">
        <f t="shared" si="12"/>
        <v>0.20988434753772178</v>
      </c>
      <c r="H71" s="49">
        <v>18135</v>
      </c>
      <c r="I71" s="25">
        <f t="shared" si="12"/>
        <v>0.20182516276222803</v>
      </c>
      <c r="J71" s="49">
        <v>20391</v>
      </c>
      <c r="K71" s="25">
        <f t="shared" si="12"/>
        <v>0.2148003792267987</v>
      </c>
      <c r="L71" s="49">
        <v>31043</v>
      </c>
      <c r="M71" s="25">
        <f t="shared" si="12"/>
        <v>0.21094583483395737</v>
      </c>
      <c r="N71" s="49">
        <v>52341</v>
      </c>
      <c r="O71" s="25">
        <f t="shared" si="13"/>
        <v>0.22567293140691494</v>
      </c>
      <c r="P71" s="49">
        <v>45050</v>
      </c>
      <c r="Q71" s="25">
        <f t="shared" si="13"/>
        <v>0.20946084174896315</v>
      </c>
      <c r="R71" s="49">
        <v>47273</v>
      </c>
      <c r="S71" s="25">
        <f t="shared" si="13"/>
        <v>0.21530592725517167</v>
      </c>
      <c r="T71" s="49">
        <v>33015</v>
      </c>
      <c r="U71" s="25">
        <f t="shared" si="13"/>
        <v>0.20283844806930237</v>
      </c>
      <c r="V71" s="49"/>
      <c r="W71" s="25" t="e">
        <f t="shared" si="13"/>
        <v>#DIV/0!</v>
      </c>
      <c r="X71" s="49"/>
      <c r="Y71" s="25" t="e">
        <f t="shared" si="13"/>
        <v>#DIV/0!</v>
      </c>
      <c r="Z71" s="49"/>
      <c r="AA71" s="25" t="e">
        <f t="shared" si="13"/>
        <v>#DIV/0!</v>
      </c>
      <c r="AB71" s="28">
        <f t="shared" si="0"/>
        <v>286909</v>
      </c>
      <c r="AC71" s="20">
        <f t="shared" si="14"/>
        <v>0.21269139957522359</v>
      </c>
      <c r="AD71" s="15"/>
      <c r="AE71" s="71"/>
    </row>
    <row r="72" spans="2:31" ht="15" customHeight="1" x14ac:dyDescent="0.25">
      <c r="B72" s="96"/>
      <c r="C72" s="17" t="s">
        <v>60</v>
      </c>
      <c r="D72" s="49">
        <v>2374</v>
      </c>
      <c r="E72" s="25">
        <f t="shared" si="12"/>
        <v>2.6040124167736132E-2</v>
      </c>
      <c r="F72" s="49">
        <v>2411</v>
      </c>
      <c r="G72" s="25">
        <f t="shared" si="12"/>
        <v>2.498549162659592E-2</v>
      </c>
      <c r="H72" s="49">
        <v>3019</v>
      </c>
      <c r="I72" s="25">
        <f t="shared" si="12"/>
        <v>3.3598575482722166E-2</v>
      </c>
      <c r="J72" s="49">
        <v>2695</v>
      </c>
      <c r="K72" s="25">
        <f t="shared" si="12"/>
        <v>2.8389339513325607E-2</v>
      </c>
      <c r="L72" s="49">
        <v>3540</v>
      </c>
      <c r="M72" s="25">
        <f t="shared" si="12"/>
        <v>2.4055286387018298E-2</v>
      </c>
      <c r="N72" s="49">
        <v>5188</v>
      </c>
      <c r="O72" s="25">
        <f t="shared" si="13"/>
        <v>2.2368528842381205E-2</v>
      </c>
      <c r="P72" s="49">
        <v>5176</v>
      </c>
      <c r="Q72" s="25">
        <f t="shared" si="13"/>
        <v>2.4065911584742139E-2</v>
      </c>
      <c r="R72" s="49">
        <v>5840</v>
      </c>
      <c r="S72" s="25">
        <f t="shared" si="13"/>
        <v>2.6598409560852972E-2</v>
      </c>
      <c r="T72" s="49">
        <v>5719</v>
      </c>
      <c r="U72" s="25">
        <f t="shared" si="13"/>
        <v>3.5136546554849019E-2</v>
      </c>
      <c r="V72" s="49"/>
      <c r="W72" s="25" t="e">
        <f t="shared" si="13"/>
        <v>#DIV/0!</v>
      </c>
      <c r="X72" s="49"/>
      <c r="Y72" s="25" t="e">
        <f t="shared" si="13"/>
        <v>#DIV/0!</v>
      </c>
      <c r="Z72" s="49"/>
      <c r="AA72" s="25" t="e">
        <f t="shared" si="13"/>
        <v>#DIV/0!</v>
      </c>
      <c r="AB72" s="28">
        <f t="shared" si="0"/>
        <v>35962</v>
      </c>
      <c r="AC72" s="20">
        <f t="shared" si="14"/>
        <v>2.6659352308656025E-2</v>
      </c>
      <c r="AD72" s="15"/>
      <c r="AE72" s="71"/>
    </row>
    <row r="73" spans="2:31" s="15" customFormat="1" ht="15" customHeight="1" x14ac:dyDescent="0.25">
      <c r="B73" s="96"/>
      <c r="C73" s="17" t="s">
        <v>71</v>
      </c>
      <c r="D73" s="22">
        <v>58</v>
      </c>
      <c r="E73" s="46">
        <f t="shared" si="12"/>
        <v>6.3619511446027621E-4</v>
      </c>
      <c r="F73" s="22">
        <v>56</v>
      </c>
      <c r="G73" s="46">
        <f t="shared" si="12"/>
        <v>5.8033493616315704E-4</v>
      </c>
      <c r="H73" s="22">
        <v>56</v>
      </c>
      <c r="I73" s="46">
        <f t="shared" si="12"/>
        <v>6.2322630905347503E-4</v>
      </c>
      <c r="J73" s="22">
        <v>54</v>
      </c>
      <c r="K73" s="46">
        <f t="shared" si="12"/>
        <v>5.6884019804066149E-4</v>
      </c>
      <c r="L73" s="22">
        <v>62</v>
      </c>
      <c r="M73" s="46">
        <f t="shared" si="12"/>
        <v>4.213072757048403E-4</v>
      </c>
      <c r="N73" s="22">
        <v>72</v>
      </c>
      <c r="O73" s="46">
        <f t="shared" si="13"/>
        <v>3.1043447892279238E-4</v>
      </c>
      <c r="P73" s="22">
        <v>70</v>
      </c>
      <c r="Q73" s="46">
        <f t="shared" si="13"/>
        <v>3.25466346779743E-4</v>
      </c>
      <c r="R73" s="22">
        <v>39</v>
      </c>
      <c r="S73" s="46">
        <f t="shared" si="13"/>
        <v>1.7762636521802497E-4</v>
      </c>
      <c r="T73" s="22">
        <v>68</v>
      </c>
      <c r="U73" s="46">
        <f t="shared" si="13"/>
        <v>4.1778023530857371E-4</v>
      </c>
      <c r="V73" s="22"/>
      <c r="W73" s="46" t="e">
        <f t="shared" si="13"/>
        <v>#DIV/0!</v>
      </c>
      <c r="X73" s="22"/>
      <c r="Y73" s="46" t="e">
        <f t="shared" si="13"/>
        <v>#DIV/0!</v>
      </c>
      <c r="Z73" s="22"/>
      <c r="AA73" s="46" t="e">
        <f t="shared" si="13"/>
        <v>#DIV/0!</v>
      </c>
      <c r="AB73" s="28">
        <f t="shared" si="0"/>
        <v>535</v>
      </c>
      <c r="AC73" s="44">
        <f t="shared" si="14"/>
        <v>3.9660623672573751E-4</v>
      </c>
      <c r="AE73" s="71"/>
    </row>
    <row r="74" spans="2:31" s="15" customFormat="1" ht="30" x14ac:dyDescent="0.25">
      <c r="B74" s="96"/>
      <c r="C74" s="33" t="s">
        <v>72</v>
      </c>
      <c r="D74" s="22">
        <v>1</v>
      </c>
      <c r="E74" s="74">
        <f t="shared" si="12"/>
        <v>1.0968881283797866E-5</v>
      </c>
      <c r="F74" s="22">
        <v>2</v>
      </c>
      <c r="G74" s="74">
        <f t="shared" si="12"/>
        <v>2.0726247720112751E-5</v>
      </c>
      <c r="H74" s="22">
        <v>1</v>
      </c>
      <c r="I74" s="74">
        <f t="shared" si="12"/>
        <v>1.1129041233097768E-5</v>
      </c>
      <c r="J74" s="22">
        <v>1</v>
      </c>
      <c r="K74" s="74">
        <f t="shared" si="12"/>
        <v>1.0534077741493731E-5</v>
      </c>
      <c r="L74" s="22">
        <v>3</v>
      </c>
      <c r="M74" s="74">
        <f t="shared" si="12"/>
        <v>2.038583592120195E-5</v>
      </c>
      <c r="N74" s="22">
        <v>2</v>
      </c>
      <c r="O74" s="74">
        <f t="shared" si="13"/>
        <v>8.623179970077566E-6</v>
      </c>
      <c r="P74" s="22">
        <v>0</v>
      </c>
      <c r="Q74" s="75">
        <f t="shared" si="13"/>
        <v>0</v>
      </c>
      <c r="R74" s="22" t="s">
        <v>101</v>
      </c>
      <c r="S74" s="46" t="s">
        <v>101</v>
      </c>
      <c r="T74" s="22" t="s">
        <v>101</v>
      </c>
      <c r="U74" s="46" t="s">
        <v>101</v>
      </c>
      <c r="V74" s="22"/>
      <c r="W74" s="46" t="e">
        <f t="shared" si="13"/>
        <v>#DIV/0!</v>
      </c>
      <c r="X74" s="22"/>
      <c r="Y74" s="46" t="e">
        <f t="shared" si="13"/>
        <v>#DIV/0!</v>
      </c>
      <c r="Z74" s="22"/>
      <c r="AA74" s="46" t="e">
        <f t="shared" si="13"/>
        <v>#DIV/0!</v>
      </c>
      <c r="AB74" s="28">
        <f t="shared" ref="AB74:AB88" si="16">SUM(D74,F74,H74,J74,L74,N74,P74,R74,T74,V74,X74,Z74)</f>
        <v>10</v>
      </c>
      <c r="AC74" s="78">
        <f t="shared" si="14"/>
        <v>7.4132006864623832E-6</v>
      </c>
      <c r="AE74" s="71"/>
    </row>
    <row r="75" spans="2:31" s="15" customFormat="1" ht="30" x14ac:dyDescent="0.25">
      <c r="B75" s="96"/>
      <c r="C75" s="33" t="s">
        <v>73</v>
      </c>
      <c r="D75" s="22">
        <v>7</v>
      </c>
      <c r="E75" s="46">
        <f t="shared" si="12"/>
        <v>7.6782168986585058E-5</v>
      </c>
      <c r="F75" s="22">
        <v>7</v>
      </c>
      <c r="G75" s="46">
        <f t="shared" si="12"/>
        <v>7.2541867020394629E-5</v>
      </c>
      <c r="H75" s="22">
        <v>8</v>
      </c>
      <c r="I75" s="46">
        <f t="shared" si="12"/>
        <v>8.9032329864782147E-5</v>
      </c>
      <c r="J75" s="22">
        <v>4</v>
      </c>
      <c r="K75" s="74">
        <f t="shared" si="12"/>
        <v>4.2136310965974926E-5</v>
      </c>
      <c r="L75" s="22">
        <v>4</v>
      </c>
      <c r="M75" s="74">
        <f t="shared" si="12"/>
        <v>2.7181114561602598E-5</v>
      </c>
      <c r="N75" s="22">
        <v>14</v>
      </c>
      <c r="O75" s="46">
        <f t="shared" si="13"/>
        <v>6.0362259790542956E-5</v>
      </c>
      <c r="P75" s="22">
        <v>6</v>
      </c>
      <c r="Q75" s="74">
        <f t="shared" si="13"/>
        <v>2.7897115438263685E-5</v>
      </c>
      <c r="R75" s="22">
        <v>14</v>
      </c>
      <c r="S75" s="46">
        <f t="shared" si="13"/>
        <v>6.3763310591085883E-5</v>
      </c>
      <c r="T75" s="22">
        <v>20</v>
      </c>
      <c r="U75" s="46">
        <f t="shared" si="13"/>
        <v>1.2287653979663933E-4</v>
      </c>
      <c r="V75" s="22"/>
      <c r="W75" s="46" t="e">
        <f t="shared" si="13"/>
        <v>#DIV/0!</v>
      </c>
      <c r="X75" s="22"/>
      <c r="Y75" s="46" t="e">
        <f t="shared" si="13"/>
        <v>#DIV/0!</v>
      </c>
      <c r="Z75" s="22"/>
      <c r="AA75" s="46" t="e">
        <f t="shared" si="13"/>
        <v>#DIV/0!</v>
      </c>
      <c r="AB75" s="28">
        <f t="shared" si="16"/>
        <v>84</v>
      </c>
      <c r="AC75" s="44">
        <f t="shared" si="14"/>
        <v>6.2270885766284022E-5</v>
      </c>
      <c r="AE75" s="71"/>
    </row>
    <row r="76" spans="2:31" s="15" customFormat="1" ht="15" customHeight="1" x14ac:dyDescent="0.25">
      <c r="B76" s="96"/>
      <c r="C76" s="17" t="s">
        <v>74</v>
      </c>
      <c r="D76" s="22">
        <v>9</v>
      </c>
      <c r="E76" s="46">
        <f t="shared" si="12"/>
        <v>9.8719931554180787E-5</v>
      </c>
      <c r="F76" s="22">
        <v>15</v>
      </c>
      <c r="G76" s="46">
        <f t="shared" si="12"/>
        <v>1.5544685790084563E-4</v>
      </c>
      <c r="H76" s="22">
        <v>19</v>
      </c>
      <c r="I76" s="46">
        <f t="shared" si="12"/>
        <v>2.114517834288576E-4</v>
      </c>
      <c r="J76" s="22">
        <v>7</v>
      </c>
      <c r="K76" s="46">
        <f t="shared" si="12"/>
        <v>7.373854419045613E-5</v>
      </c>
      <c r="L76" s="22">
        <v>9</v>
      </c>
      <c r="M76" s="46">
        <f t="shared" si="12"/>
        <v>6.1157507763605844E-5</v>
      </c>
      <c r="N76" s="22">
        <v>9</v>
      </c>
      <c r="O76" s="74">
        <f t="shared" si="13"/>
        <v>3.8804309865349047E-5</v>
      </c>
      <c r="P76" s="22">
        <v>32</v>
      </c>
      <c r="Q76" s="46">
        <f t="shared" si="13"/>
        <v>1.4878461567073965E-4</v>
      </c>
      <c r="R76" s="22">
        <v>42</v>
      </c>
      <c r="S76" s="46">
        <f t="shared" si="13"/>
        <v>1.9128993177325768E-4</v>
      </c>
      <c r="T76" s="22">
        <v>25</v>
      </c>
      <c r="U76" s="46">
        <f t="shared" si="13"/>
        <v>1.5359567474579916E-4</v>
      </c>
      <c r="V76" s="22"/>
      <c r="W76" s="46" t="e">
        <f t="shared" si="13"/>
        <v>#DIV/0!</v>
      </c>
      <c r="X76" s="22"/>
      <c r="Y76" s="46" t="e">
        <f t="shared" si="13"/>
        <v>#DIV/0!</v>
      </c>
      <c r="Z76" s="22"/>
      <c r="AA76" s="46" t="e">
        <f t="shared" si="13"/>
        <v>#DIV/0!</v>
      </c>
      <c r="AB76" s="28">
        <f t="shared" si="16"/>
        <v>167</v>
      </c>
      <c r="AC76" s="44">
        <f t="shared" si="14"/>
        <v>1.238004514639218E-4</v>
      </c>
      <c r="AE76" s="71"/>
    </row>
    <row r="77" spans="2:31" s="15" customFormat="1" ht="15" customHeight="1" x14ac:dyDescent="0.25">
      <c r="B77" s="96"/>
      <c r="C77" s="17" t="s">
        <v>79</v>
      </c>
      <c r="D77" s="56">
        <v>199</v>
      </c>
      <c r="E77" s="64">
        <f t="shared" si="12"/>
        <v>2.1828073754757752E-3</v>
      </c>
      <c r="F77" s="56">
        <v>272</v>
      </c>
      <c r="G77" s="64">
        <f t="shared" si="12"/>
        <v>2.8187696899353342E-3</v>
      </c>
      <c r="H77" s="56">
        <v>252</v>
      </c>
      <c r="I77" s="64">
        <f t="shared" si="12"/>
        <v>2.8045183907406375E-3</v>
      </c>
      <c r="J77" s="56">
        <v>264</v>
      </c>
      <c r="K77" s="64">
        <f t="shared" si="12"/>
        <v>2.7809965237543454E-3</v>
      </c>
      <c r="L77" s="56">
        <v>380</v>
      </c>
      <c r="M77" s="64">
        <f t="shared" si="12"/>
        <v>2.582205883352247E-3</v>
      </c>
      <c r="N77" s="56">
        <v>553</v>
      </c>
      <c r="O77" s="64">
        <f t="shared" si="13"/>
        <v>2.3843092617264468E-3</v>
      </c>
      <c r="P77" s="56">
        <v>595</v>
      </c>
      <c r="Q77" s="64">
        <f t="shared" si="13"/>
        <v>2.7664639476278154E-3</v>
      </c>
      <c r="R77" s="56">
        <v>402</v>
      </c>
      <c r="S77" s="64">
        <f t="shared" si="13"/>
        <v>1.8309179184011805E-3</v>
      </c>
      <c r="T77" s="56">
        <v>354</v>
      </c>
      <c r="U77" s="64">
        <f t="shared" si="13"/>
        <v>2.174914754400516E-3</v>
      </c>
      <c r="V77" s="56"/>
      <c r="W77" s="64" t="e">
        <f t="shared" si="13"/>
        <v>#DIV/0!</v>
      </c>
      <c r="X77" s="56"/>
      <c r="Y77" s="64" t="e">
        <f t="shared" si="13"/>
        <v>#DIV/0!</v>
      </c>
      <c r="Z77" s="56"/>
      <c r="AA77" s="64" t="e">
        <f t="shared" si="13"/>
        <v>#DIV/0!</v>
      </c>
      <c r="AB77" s="28">
        <f t="shared" si="16"/>
        <v>3271</v>
      </c>
      <c r="AC77" s="44">
        <f t="shared" ref="AC77:AC80" si="17">+AB77/$AB$4</f>
        <v>2.4248579445418457E-3</v>
      </c>
      <c r="AE77" s="71"/>
    </row>
    <row r="78" spans="2:31" s="71" customFormat="1" ht="30" x14ac:dyDescent="0.25">
      <c r="B78" s="96"/>
      <c r="C78" s="63" t="s">
        <v>99</v>
      </c>
      <c r="D78" s="56" t="s">
        <v>101</v>
      </c>
      <c r="E78" s="64" t="s">
        <v>101</v>
      </c>
      <c r="F78" s="56">
        <v>64</v>
      </c>
      <c r="G78" s="64">
        <f t="shared" si="12"/>
        <v>6.6323992704360804E-4</v>
      </c>
      <c r="H78" s="56">
        <v>719</v>
      </c>
      <c r="I78" s="64">
        <f t="shared" si="12"/>
        <v>8.0017806465972948E-3</v>
      </c>
      <c r="J78" s="56">
        <v>715</v>
      </c>
      <c r="K78" s="64">
        <f t="shared" si="12"/>
        <v>7.5318655851680186E-3</v>
      </c>
      <c r="L78" s="56">
        <v>954</v>
      </c>
      <c r="M78" s="64">
        <f t="shared" si="12"/>
        <v>6.4826958229422197E-3</v>
      </c>
      <c r="N78" s="56">
        <v>1063</v>
      </c>
      <c r="O78" s="64">
        <f t="shared" si="13"/>
        <v>4.5832201540962261E-3</v>
      </c>
      <c r="P78" s="56">
        <v>1157</v>
      </c>
      <c r="Q78" s="64">
        <f t="shared" si="13"/>
        <v>5.37949376034518E-3</v>
      </c>
      <c r="R78" s="56">
        <v>1310</v>
      </c>
      <c r="S78" s="64">
        <f t="shared" si="13"/>
        <v>5.9664240624516078E-3</v>
      </c>
      <c r="T78" s="56">
        <v>1027</v>
      </c>
      <c r="U78" s="64">
        <f t="shared" si="13"/>
        <v>6.3097103185574292E-3</v>
      </c>
      <c r="V78" s="56"/>
      <c r="W78" s="64" t="e">
        <f t="shared" si="13"/>
        <v>#DIV/0!</v>
      </c>
      <c r="X78" s="56"/>
      <c r="Y78" s="64" t="e">
        <f t="shared" si="13"/>
        <v>#DIV/0!</v>
      </c>
      <c r="Z78" s="56"/>
      <c r="AA78" s="64" t="e">
        <f t="shared" si="13"/>
        <v>#DIV/0!</v>
      </c>
      <c r="AB78" s="28">
        <f t="shared" si="16"/>
        <v>7009</v>
      </c>
      <c r="AC78" s="44">
        <f t="shared" si="17"/>
        <v>5.1959123611414844E-3</v>
      </c>
    </row>
    <row r="79" spans="2:31" s="71" customFormat="1" ht="15" customHeight="1" x14ac:dyDescent="0.25">
      <c r="B79" s="96"/>
      <c r="C79" s="32" t="s">
        <v>100</v>
      </c>
      <c r="D79" s="56" t="s">
        <v>101</v>
      </c>
      <c r="E79" s="64" t="s">
        <v>101</v>
      </c>
      <c r="F79" s="56">
        <v>3</v>
      </c>
      <c r="G79" s="80">
        <f t="shared" si="12"/>
        <v>3.1089371580169127E-5</v>
      </c>
      <c r="H79" s="56">
        <v>1</v>
      </c>
      <c r="I79" s="80">
        <f t="shared" si="12"/>
        <v>1.1129041233097768E-5</v>
      </c>
      <c r="J79" s="56">
        <v>1</v>
      </c>
      <c r="K79" s="80">
        <f t="shared" si="12"/>
        <v>1.0534077741493731E-5</v>
      </c>
      <c r="L79" s="56">
        <v>1</v>
      </c>
      <c r="M79" s="80">
        <f t="shared" si="12"/>
        <v>6.7952786404006495E-6</v>
      </c>
      <c r="N79" s="56">
        <v>0</v>
      </c>
      <c r="O79" s="82">
        <f t="shared" si="13"/>
        <v>0</v>
      </c>
      <c r="P79" s="56">
        <v>1</v>
      </c>
      <c r="Q79" s="80">
        <f t="shared" si="13"/>
        <v>4.6495192397106142E-6</v>
      </c>
      <c r="R79" s="56">
        <v>0</v>
      </c>
      <c r="S79" s="82">
        <f t="shared" si="13"/>
        <v>0</v>
      </c>
      <c r="T79" s="56">
        <v>3</v>
      </c>
      <c r="U79" s="64">
        <f t="shared" si="13"/>
        <v>1.84314809694959E-5</v>
      </c>
      <c r="V79" s="56"/>
      <c r="W79" s="64" t="e">
        <f t="shared" si="13"/>
        <v>#DIV/0!</v>
      </c>
      <c r="X79" s="56"/>
      <c r="Y79" s="64" t="e">
        <f t="shared" si="13"/>
        <v>#DIV/0!</v>
      </c>
      <c r="Z79" s="56"/>
      <c r="AA79" s="64" t="e">
        <f t="shared" si="13"/>
        <v>#DIV/0!</v>
      </c>
      <c r="AB79" s="28">
        <f t="shared" si="16"/>
        <v>10</v>
      </c>
      <c r="AC79" s="78">
        <f t="shared" si="17"/>
        <v>7.4132006864623832E-6</v>
      </c>
    </row>
    <row r="80" spans="2:31" s="71" customFormat="1" ht="30" x14ac:dyDescent="0.25">
      <c r="B80" s="96"/>
      <c r="C80" s="63" t="s">
        <v>108</v>
      </c>
      <c r="D80" s="56" t="s">
        <v>101</v>
      </c>
      <c r="E80" s="56" t="s">
        <v>101</v>
      </c>
      <c r="F80" s="56" t="s">
        <v>101</v>
      </c>
      <c r="G80" s="56" t="s">
        <v>101</v>
      </c>
      <c r="H80" s="56" t="s">
        <v>101</v>
      </c>
      <c r="I80" s="56" t="s">
        <v>101</v>
      </c>
      <c r="J80" s="56" t="s">
        <v>101</v>
      </c>
      <c r="K80" s="56" t="s">
        <v>101</v>
      </c>
      <c r="L80" s="56" t="s">
        <v>101</v>
      </c>
      <c r="M80" s="56" t="s">
        <v>101</v>
      </c>
      <c r="N80" s="56" t="s">
        <v>101</v>
      </c>
      <c r="O80" s="56" t="s">
        <v>101</v>
      </c>
      <c r="P80" s="56" t="s">
        <v>101</v>
      </c>
      <c r="Q80" s="56" t="s">
        <v>101</v>
      </c>
      <c r="R80" s="56">
        <v>177</v>
      </c>
      <c r="S80" s="64">
        <f t="shared" si="13"/>
        <v>8.0615042675872878E-4</v>
      </c>
      <c r="T80" s="56">
        <v>136</v>
      </c>
      <c r="U80" s="64">
        <f t="shared" si="13"/>
        <v>8.3556047061714741E-4</v>
      </c>
      <c r="V80" s="56"/>
      <c r="W80" s="64" t="e">
        <f t="shared" si="13"/>
        <v>#DIV/0!</v>
      </c>
      <c r="X80" s="56"/>
      <c r="Y80" s="64" t="e">
        <f t="shared" si="13"/>
        <v>#DIV/0!</v>
      </c>
      <c r="Z80" s="56"/>
      <c r="AA80" s="64" t="e">
        <f t="shared" si="13"/>
        <v>#DIV/0!</v>
      </c>
      <c r="AB80" s="28">
        <f t="shared" si="16"/>
        <v>313</v>
      </c>
      <c r="AC80" s="78">
        <f t="shared" si="17"/>
        <v>2.320331814862726E-4</v>
      </c>
    </row>
    <row r="81" spans="2:31" s="15" customFormat="1" ht="15" customHeight="1" x14ac:dyDescent="0.25">
      <c r="B81" s="96"/>
      <c r="C81" s="63" t="s">
        <v>78</v>
      </c>
      <c r="D81" s="65">
        <v>0</v>
      </c>
      <c r="E81" s="75">
        <f t="shared" si="12"/>
        <v>0</v>
      </c>
      <c r="F81" s="65">
        <v>1</v>
      </c>
      <c r="G81" s="74">
        <f t="shared" si="12"/>
        <v>1.0363123860056376E-5</v>
      </c>
      <c r="H81" s="65">
        <v>0</v>
      </c>
      <c r="I81" s="75">
        <f t="shared" si="12"/>
        <v>0</v>
      </c>
      <c r="J81" s="65">
        <v>0</v>
      </c>
      <c r="K81" s="75">
        <f t="shared" si="12"/>
        <v>0</v>
      </c>
      <c r="L81" s="65">
        <v>0</v>
      </c>
      <c r="M81" s="75">
        <f t="shared" si="12"/>
        <v>0</v>
      </c>
      <c r="N81" s="65">
        <v>0</v>
      </c>
      <c r="O81" s="75">
        <f t="shared" si="13"/>
        <v>0</v>
      </c>
      <c r="P81" s="65">
        <v>0</v>
      </c>
      <c r="Q81" s="75">
        <f t="shared" si="13"/>
        <v>0</v>
      </c>
      <c r="R81" s="65">
        <v>0</v>
      </c>
      <c r="S81" s="75">
        <f t="shared" si="13"/>
        <v>0</v>
      </c>
      <c r="T81" s="65">
        <v>0</v>
      </c>
      <c r="U81" s="46">
        <f t="shared" si="13"/>
        <v>0</v>
      </c>
      <c r="V81" s="65"/>
      <c r="W81" s="46" t="e">
        <f t="shared" si="13"/>
        <v>#DIV/0!</v>
      </c>
      <c r="X81" s="65"/>
      <c r="Y81" s="46" t="e">
        <f t="shared" si="13"/>
        <v>#DIV/0!</v>
      </c>
      <c r="Z81" s="65"/>
      <c r="AA81" s="46" t="e">
        <f t="shared" si="13"/>
        <v>#DIV/0!</v>
      </c>
      <c r="AB81" s="28">
        <f t="shared" si="16"/>
        <v>1</v>
      </c>
      <c r="AC81" s="77">
        <f t="shared" ref="AC81:AC82" si="18">+AB81/$AB$4</f>
        <v>7.4132006864623834E-7</v>
      </c>
      <c r="AE81" s="71"/>
    </row>
    <row r="82" spans="2:31" s="15" customFormat="1" ht="15.75" thickBot="1" x14ac:dyDescent="0.3">
      <c r="B82" s="97"/>
      <c r="C82" s="61" t="s">
        <v>61</v>
      </c>
      <c r="D82" s="62">
        <v>92</v>
      </c>
      <c r="E82" s="67">
        <f t="shared" si="12"/>
        <v>1.0091370781094037E-3</v>
      </c>
      <c r="F82" s="62">
        <v>107</v>
      </c>
      <c r="G82" s="67">
        <f t="shared" si="12"/>
        <v>1.1088542530260322E-3</v>
      </c>
      <c r="H82" s="62">
        <v>111</v>
      </c>
      <c r="I82" s="67">
        <f t="shared" si="12"/>
        <v>1.2353235768738523E-3</v>
      </c>
      <c r="J82" s="62">
        <v>139</v>
      </c>
      <c r="K82" s="67">
        <f t="shared" si="12"/>
        <v>1.4642368060676287E-3</v>
      </c>
      <c r="L82" s="62">
        <v>240</v>
      </c>
      <c r="M82" s="67">
        <f t="shared" si="12"/>
        <v>1.6308668736961559E-3</v>
      </c>
      <c r="N82" s="62">
        <v>353</v>
      </c>
      <c r="O82" s="67">
        <f t="shared" si="13"/>
        <v>1.5219912647186902E-3</v>
      </c>
      <c r="P82" s="62">
        <v>329</v>
      </c>
      <c r="Q82" s="67">
        <f t="shared" si="13"/>
        <v>1.529691829864792E-3</v>
      </c>
      <c r="R82" s="62">
        <v>362</v>
      </c>
      <c r="S82" s="67">
        <f t="shared" si="13"/>
        <v>1.648737030998078E-3</v>
      </c>
      <c r="T82" s="62">
        <v>255</v>
      </c>
      <c r="U82" s="67">
        <f t="shared" si="13"/>
        <v>1.5666758824071515E-3</v>
      </c>
      <c r="V82" s="62"/>
      <c r="W82" s="67" t="e">
        <f t="shared" si="13"/>
        <v>#DIV/0!</v>
      </c>
      <c r="X82" s="62"/>
      <c r="Y82" s="67" t="e">
        <f t="shared" si="13"/>
        <v>#DIV/0!</v>
      </c>
      <c r="Z82" s="62"/>
      <c r="AA82" s="67" t="e">
        <f t="shared" si="13"/>
        <v>#DIV/0!</v>
      </c>
      <c r="AB82" s="29">
        <f t="shared" si="16"/>
        <v>1988</v>
      </c>
      <c r="AC82" s="68">
        <f t="shared" si="18"/>
        <v>1.4737442964687219E-3</v>
      </c>
      <c r="AE82" s="71"/>
    </row>
    <row r="83" spans="2:31" ht="15" customHeight="1" x14ac:dyDescent="0.25">
      <c r="B83" s="95" t="s">
        <v>62</v>
      </c>
      <c r="C83" s="16" t="s">
        <v>63</v>
      </c>
      <c r="D83" s="48">
        <v>9061</v>
      </c>
      <c r="E83" s="24">
        <f>D83/D$4</f>
        <v>9.9389033312492464E-2</v>
      </c>
      <c r="F83" s="48">
        <v>10303</v>
      </c>
      <c r="G83" s="24">
        <f>F83/F$4</f>
        <v>0.10677126513016083</v>
      </c>
      <c r="H83" s="48">
        <v>11389</v>
      </c>
      <c r="I83" s="24">
        <f>H83/H$4</f>
        <v>0.12674865060375048</v>
      </c>
      <c r="J83" s="48">
        <v>13169</v>
      </c>
      <c r="K83" s="24">
        <f>J83/J$4</f>
        <v>0.13872326977773097</v>
      </c>
      <c r="L83" s="48">
        <v>15964</v>
      </c>
      <c r="M83" s="24">
        <f>L83/L$4</f>
        <v>0.10847982821535597</v>
      </c>
      <c r="N83" s="48">
        <v>24751</v>
      </c>
      <c r="O83" s="24">
        <f>N83/N$4</f>
        <v>0.10671616371969492</v>
      </c>
      <c r="P83" s="48">
        <v>26045</v>
      </c>
      <c r="Q83" s="24">
        <f>P83/P$4</f>
        <v>0.12109672859826294</v>
      </c>
      <c r="R83" s="48">
        <v>27958</v>
      </c>
      <c r="S83" s="24">
        <f>R83/R$4</f>
        <v>0.12733533125039853</v>
      </c>
      <c r="T83" s="48">
        <v>20662</v>
      </c>
      <c r="U83" s="24">
        <f>T83/T$4</f>
        <v>0.12694375326390808</v>
      </c>
      <c r="V83" s="48"/>
      <c r="W83" s="24" t="e">
        <f>V83/V$4</f>
        <v>#DIV/0!</v>
      </c>
      <c r="X83" s="48"/>
      <c r="Y83" s="24" t="e">
        <f>X83/X$4</f>
        <v>#DIV/0!</v>
      </c>
      <c r="Z83" s="48"/>
      <c r="AA83" s="24" t="e">
        <f>Z83/Z$4</f>
        <v>#DIV/0!</v>
      </c>
      <c r="AB83" s="27">
        <f t="shared" si="16"/>
        <v>159302</v>
      </c>
      <c r="AC83" s="26">
        <f>+AB83/$AB$4</f>
        <v>0.11809376957548307</v>
      </c>
      <c r="AD83" s="15"/>
      <c r="AE83" s="71"/>
    </row>
    <row r="84" spans="2:31" ht="15" customHeight="1" x14ac:dyDescent="0.25">
      <c r="B84" s="96"/>
      <c r="C84" s="17" t="s">
        <v>64</v>
      </c>
      <c r="D84" s="49">
        <v>235</v>
      </c>
      <c r="E84" s="25">
        <f t="shared" ref="E84:M88" si="19">D84/D$4</f>
        <v>2.5776871016924986E-3</v>
      </c>
      <c r="F84" s="49">
        <v>231</v>
      </c>
      <c r="G84" s="25">
        <f t="shared" si="19"/>
        <v>2.3938816116730226E-3</v>
      </c>
      <c r="H84" s="49">
        <v>245</v>
      </c>
      <c r="I84" s="25">
        <f t="shared" si="19"/>
        <v>2.7266151021089532E-3</v>
      </c>
      <c r="J84" s="49">
        <v>231</v>
      </c>
      <c r="K84" s="25">
        <f t="shared" si="19"/>
        <v>2.4333719582850522E-3</v>
      </c>
      <c r="L84" s="49">
        <v>797</v>
      </c>
      <c r="M84" s="25">
        <f t="shared" si="19"/>
        <v>5.415837076399318E-3</v>
      </c>
      <c r="N84" s="49">
        <v>938</v>
      </c>
      <c r="O84" s="25">
        <f t="shared" ref="O84:AA88" si="20">N84/N$4</f>
        <v>4.044271405966378E-3</v>
      </c>
      <c r="P84" s="49">
        <v>769</v>
      </c>
      <c r="Q84" s="25">
        <f t="shared" si="20"/>
        <v>3.5754802953374622E-3</v>
      </c>
      <c r="R84" s="49">
        <v>865</v>
      </c>
      <c r="S84" s="25">
        <f t="shared" si="20"/>
        <v>3.9396616900920925E-3</v>
      </c>
      <c r="T84" s="49">
        <v>837</v>
      </c>
      <c r="U84" s="25">
        <f t="shared" si="20"/>
        <v>5.1423831904893556E-3</v>
      </c>
      <c r="V84" s="49"/>
      <c r="W84" s="25" t="e">
        <f t="shared" si="20"/>
        <v>#DIV/0!</v>
      </c>
      <c r="X84" s="49"/>
      <c r="Y84" s="25" t="e">
        <f t="shared" si="20"/>
        <v>#DIV/0!</v>
      </c>
      <c r="Z84" s="49"/>
      <c r="AA84" s="25" t="e">
        <f t="shared" si="20"/>
        <v>#DIV/0!</v>
      </c>
      <c r="AB84" s="28">
        <f t="shared" si="16"/>
        <v>5148</v>
      </c>
      <c r="AC84" s="69">
        <f>+AB84/$AB$4</f>
        <v>3.8163157133908349E-3</v>
      </c>
      <c r="AD84" s="15"/>
      <c r="AE84" s="71"/>
    </row>
    <row r="85" spans="2:31" ht="15" customHeight="1" x14ac:dyDescent="0.25">
      <c r="B85" s="96"/>
      <c r="C85" s="17" t="s">
        <v>65</v>
      </c>
      <c r="D85" s="49">
        <v>19394</v>
      </c>
      <c r="E85" s="25">
        <f t="shared" si="19"/>
        <v>0.21273048361797581</v>
      </c>
      <c r="F85" s="49">
        <v>20237</v>
      </c>
      <c r="G85" s="25">
        <f t="shared" si="19"/>
        <v>0.20971853755596087</v>
      </c>
      <c r="H85" s="49">
        <v>18124</v>
      </c>
      <c r="I85" s="25">
        <f t="shared" si="19"/>
        <v>0.20170274330866395</v>
      </c>
      <c r="J85" s="49">
        <v>20361</v>
      </c>
      <c r="K85" s="25">
        <f t="shared" si="19"/>
        <v>0.21448435689455389</v>
      </c>
      <c r="L85" s="49">
        <v>31004</v>
      </c>
      <c r="M85" s="25">
        <f t="shared" si="19"/>
        <v>0.21068081896698174</v>
      </c>
      <c r="N85" s="49">
        <v>52188</v>
      </c>
      <c r="O85" s="25">
        <f t="shared" si="20"/>
        <v>0.225013258139204</v>
      </c>
      <c r="P85" s="49">
        <v>44964</v>
      </c>
      <c r="Q85" s="25">
        <f t="shared" si="20"/>
        <v>0.20906098309434804</v>
      </c>
      <c r="R85" s="49">
        <v>47103</v>
      </c>
      <c r="S85" s="25">
        <f t="shared" si="20"/>
        <v>0.21453165848370848</v>
      </c>
      <c r="T85" s="49">
        <v>32891</v>
      </c>
      <c r="U85" s="25">
        <f t="shared" si="20"/>
        <v>0.2020766135225632</v>
      </c>
      <c r="V85" s="49"/>
      <c r="W85" s="25" t="e">
        <f t="shared" si="20"/>
        <v>#DIV/0!</v>
      </c>
      <c r="X85" s="49"/>
      <c r="Y85" s="25" t="e">
        <f t="shared" si="20"/>
        <v>#DIV/0!</v>
      </c>
      <c r="Z85" s="49"/>
      <c r="AA85" s="25" t="e">
        <f t="shared" si="20"/>
        <v>#DIV/0!</v>
      </c>
      <c r="AB85" s="28">
        <f t="shared" si="16"/>
        <v>286266</v>
      </c>
      <c r="AC85" s="26">
        <f t="shared" ref="AC85:AC88" si="21">+AB85/$AB$4</f>
        <v>0.21221473077108408</v>
      </c>
      <c r="AD85" s="15"/>
      <c r="AE85" s="71"/>
    </row>
    <row r="86" spans="2:31" ht="15" customHeight="1" x14ac:dyDescent="0.25">
      <c r="B86" s="96"/>
      <c r="C86" s="17" t="s">
        <v>66</v>
      </c>
      <c r="D86" s="49">
        <v>37001</v>
      </c>
      <c r="E86" s="25">
        <f t="shared" si="19"/>
        <v>0.40585957638180481</v>
      </c>
      <c r="F86" s="49">
        <v>41374</v>
      </c>
      <c r="G86" s="25">
        <f t="shared" si="19"/>
        <v>0.42876388658597248</v>
      </c>
      <c r="H86" s="49">
        <v>35578</v>
      </c>
      <c r="I86" s="25">
        <f t="shared" si="19"/>
        <v>0.39594902899115242</v>
      </c>
      <c r="J86" s="49">
        <v>38050</v>
      </c>
      <c r="K86" s="25">
        <f t="shared" si="19"/>
        <v>0.40082165806383652</v>
      </c>
      <c r="L86" s="49">
        <v>65364</v>
      </c>
      <c r="M86" s="25">
        <f t="shared" si="19"/>
        <v>0.44416659305114808</v>
      </c>
      <c r="N86" s="49">
        <v>102206</v>
      </c>
      <c r="O86" s="25">
        <f t="shared" si="20"/>
        <v>0.44067036601087384</v>
      </c>
      <c r="P86" s="49">
        <v>89343</v>
      </c>
      <c r="Q86" s="25">
        <f t="shared" si="20"/>
        <v>0.4154019974334654</v>
      </c>
      <c r="R86" s="49">
        <v>87470</v>
      </c>
      <c r="S86" s="25">
        <f t="shared" si="20"/>
        <v>0.39838405552873446</v>
      </c>
      <c r="T86" s="49">
        <v>61170</v>
      </c>
      <c r="U86" s="25">
        <f t="shared" si="20"/>
        <v>0.37581789696802137</v>
      </c>
      <c r="V86" s="49"/>
      <c r="W86" s="25" t="e">
        <f t="shared" si="20"/>
        <v>#DIV/0!</v>
      </c>
      <c r="X86" s="49"/>
      <c r="Y86" s="25" t="e">
        <f t="shared" si="20"/>
        <v>#DIV/0!</v>
      </c>
      <c r="Z86" s="49"/>
      <c r="AA86" s="25" t="e">
        <f t="shared" si="20"/>
        <v>#DIV/0!</v>
      </c>
      <c r="AB86" s="28">
        <f t="shared" si="16"/>
        <v>557556</v>
      </c>
      <c r="AC86" s="26">
        <f t="shared" si="21"/>
        <v>0.41332745219412209</v>
      </c>
      <c r="AD86" s="15"/>
      <c r="AE86" s="71"/>
    </row>
    <row r="87" spans="2:31" ht="15" customHeight="1" x14ac:dyDescent="0.25">
      <c r="B87" s="96"/>
      <c r="C87" s="17" t="s">
        <v>67</v>
      </c>
      <c r="D87" s="49">
        <v>13845</v>
      </c>
      <c r="E87" s="25">
        <f t="shared" si="19"/>
        <v>0.15186416137418146</v>
      </c>
      <c r="F87" s="49">
        <v>12600</v>
      </c>
      <c r="G87" s="25">
        <f t="shared" si="19"/>
        <v>0.13057536063671032</v>
      </c>
      <c r="H87" s="49">
        <v>11519</v>
      </c>
      <c r="I87" s="25">
        <f t="shared" si="19"/>
        <v>0.1281954259640532</v>
      </c>
      <c r="J87" s="49">
        <v>11388</v>
      </c>
      <c r="K87" s="25">
        <f t="shared" si="19"/>
        <v>0.11996207732013062</v>
      </c>
      <c r="L87" s="49">
        <v>17424</v>
      </c>
      <c r="M87" s="25">
        <f t="shared" si="19"/>
        <v>0.11840093503034092</v>
      </c>
      <c r="N87" s="49">
        <v>28546</v>
      </c>
      <c r="O87" s="25">
        <f t="shared" si="20"/>
        <v>0.12307864771291709</v>
      </c>
      <c r="P87" s="49">
        <v>29337</v>
      </c>
      <c r="Q87" s="25">
        <f t="shared" si="20"/>
        <v>0.13640294593539029</v>
      </c>
      <c r="R87" s="49">
        <v>31115</v>
      </c>
      <c r="S87" s="25">
        <f t="shared" si="20"/>
        <v>0.14171395778868839</v>
      </c>
      <c r="T87" s="49">
        <v>24915</v>
      </c>
      <c r="U87" s="25">
        <f t="shared" si="20"/>
        <v>0.15307344945166343</v>
      </c>
      <c r="V87" s="49"/>
      <c r="W87" s="25" t="e">
        <f t="shared" si="20"/>
        <v>#DIV/0!</v>
      </c>
      <c r="X87" s="49"/>
      <c r="Y87" s="25" t="e">
        <f t="shared" si="20"/>
        <v>#DIV/0!</v>
      </c>
      <c r="Z87" s="49"/>
      <c r="AA87" s="25" t="e">
        <f t="shared" si="20"/>
        <v>#DIV/0!</v>
      </c>
      <c r="AB87" s="28">
        <f t="shared" si="16"/>
        <v>180689</v>
      </c>
      <c r="AC87" s="26">
        <f t="shared" si="21"/>
        <v>0.13394838188362015</v>
      </c>
      <c r="AD87" s="15"/>
      <c r="AE87" s="71"/>
    </row>
    <row r="88" spans="2:31" ht="15" customHeight="1" thickBot="1" x14ac:dyDescent="0.3">
      <c r="B88" s="97"/>
      <c r="C88" s="18" t="s">
        <v>68</v>
      </c>
      <c r="D88" s="50">
        <v>11629</v>
      </c>
      <c r="E88" s="23">
        <f t="shared" si="19"/>
        <v>0.12755712044928538</v>
      </c>
      <c r="F88" s="50">
        <v>11751</v>
      </c>
      <c r="G88" s="23">
        <f t="shared" si="19"/>
        <v>0.12177706847952247</v>
      </c>
      <c r="H88" s="50">
        <v>12999</v>
      </c>
      <c r="I88" s="23">
        <f t="shared" si="19"/>
        <v>0.1446664069890379</v>
      </c>
      <c r="J88" s="50">
        <v>11731</v>
      </c>
      <c r="K88" s="23">
        <f t="shared" si="19"/>
        <v>0.12357526598546298</v>
      </c>
      <c r="L88" s="50">
        <v>16603</v>
      </c>
      <c r="M88" s="23">
        <f t="shared" si="19"/>
        <v>0.11282201126657199</v>
      </c>
      <c r="N88" s="50">
        <v>23301</v>
      </c>
      <c r="O88" s="23">
        <f t="shared" si="20"/>
        <v>0.10046435824138868</v>
      </c>
      <c r="P88" s="50">
        <v>24614</v>
      </c>
      <c r="Q88" s="23">
        <f t="shared" si="20"/>
        <v>0.11444326656623705</v>
      </c>
      <c r="R88" s="50">
        <v>25049</v>
      </c>
      <c r="S88" s="23">
        <f t="shared" si="20"/>
        <v>0.11408622621400789</v>
      </c>
      <c r="T88" s="50">
        <v>22288</v>
      </c>
      <c r="U88" s="23">
        <f t="shared" si="20"/>
        <v>0.13693361594937487</v>
      </c>
      <c r="V88" s="50"/>
      <c r="W88" s="23" t="e">
        <f t="shared" si="20"/>
        <v>#DIV/0!</v>
      </c>
      <c r="X88" s="50"/>
      <c r="Y88" s="23" t="e">
        <f t="shared" si="20"/>
        <v>#DIV/0!</v>
      </c>
      <c r="Z88" s="50"/>
      <c r="AA88" s="23" t="e">
        <f t="shared" si="20"/>
        <v>#DIV/0!</v>
      </c>
      <c r="AB88" s="29">
        <f t="shared" si="16"/>
        <v>159965</v>
      </c>
      <c r="AC88" s="43">
        <f t="shared" si="21"/>
        <v>0.11858526478099551</v>
      </c>
      <c r="AD88" s="15"/>
      <c r="AE88" s="71"/>
    </row>
    <row r="89" spans="2:31" ht="15" customHeight="1" x14ac:dyDescent="0.25">
      <c r="B89" s="13" t="s">
        <v>98</v>
      </c>
      <c r="C89" s="15"/>
    </row>
    <row r="90" spans="2:31" ht="15" customHeight="1" x14ac:dyDescent="0.25">
      <c r="B90" t="s">
        <v>102</v>
      </c>
    </row>
    <row r="91" spans="2:31" ht="15" customHeight="1" x14ac:dyDescent="0.25">
      <c r="B91" t="s">
        <v>80</v>
      </c>
      <c r="AB91" s="15"/>
      <c r="AC91" s="15"/>
      <c r="AD91" s="15"/>
      <c r="AE91" s="15"/>
    </row>
    <row r="92" spans="2:31" ht="15" customHeight="1" x14ac:dyDescent="0.25">
      <c r="C92" s="15"/>
    </row>
    <row r="93" spans="2:31" ht="15" customHeight="1" x14ac:dyDescent="0.25">
      <c r="C93" s="15"/>
    </row>
    <row r="94" spans="2:31" ht="15" customHeight="1" x14ac:dyDescent="0.25">
      <c r="C94" s="15"/>
      <c r="D94" s="71"/>
      <c r="E94" s="71"/>
      <c r="F94" s="71"/>
      <c r="G94" s="71"/>
      <c r="H94" s="71"/>
      <c r="I94" s="71"/>
    </row>
    <row r="95" spans="2:31" ht="15" customHeight="1" x14ac:dyDescent="0.25">
      <c r="C95" s="15"/>
    </row>
    <row r="96" spans="2:31" ht="15" customHeight="1" x14ac:dyDescent="0.25">
      <c r="C96" s="15"/>
    </row>
    <row r="97" spans="3:3" ht="15" customHeight="1" x14ac:dyDescent="0.25">
      <c r="C97" s="15"/>
    </row>
    <row r="98" spans="3:3" ht="15" customHeight="1" x14ac:dyDescent="0.25">
      <c r="C98" s="15"/>
    </row>
    <row r="99" spans="3:3" ht="15" customHeight="1" x14ac:dyDescent="0.25">
      <c r="C99" s="15"/>
    </row>
    <row r="100" spans="3:3" ht="15" customHeight="1" x14ac:dyDescent="0.25">
      <c r="C100" s="15"/>
    </row>
    <row r="101" spans="3:3" ht="15" customHeight="1" x14ac:dyDescent="0.25">
      <c r="C101" s="15"/>
    </row>
    <row r="102" spans="3:3" ht="15" customHeight="1" x14ac:dyDescent="0.25">
      <c r="C102" s="15"/>
    </row>
    <row r="103" spans="3:3" ht="15" customHeight="1" x14ac:dyDescent="0.25">
      <c r="C103" s="15"/>
    </row>
    <row r="104" spans="3:3" ht="15" customHeight="1" x14ac:dyDescent="0.25">
      <c r="C104" s="15"/>
    </row>
    <row r="105" spans="3:3" ht="15" customHeight="1" x14ac:dyDescent="0.25">
      <c r="C105" s="15"/>
    </row>
    <row r="106" spans="3:3" ht="15" customHeight="1" x14ac:dyDescent="0.25">
      <c r="C106" s="15"/>
    </row>
    <row r="107" spans="3:3" ht="15" customHeight="1" x14ac:dyDescent="0.25">
      <c r="C107" s="15"/>
    </row>
  </sheetData>
  <mergeCells count="10">
    <mergeCell ref="B83:B88"/>
    <mergeCell ref="B3:C3"/>
    <mergeCell ref="B4:C4"/>
    <mergeCell ref="B6:C6"/>
    <mergeCell ref="B5:C5"/>
    <mergeCell ref="B7:B9"/>
    <mergeCell ref="B10:B29"/>
    <mergeCell ref="B30:B34"/>
    <mergeCell ref="B52:B82"/>
    <mergeCell ref="B35:B5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eSzemélyi statisztika</vt:lpstr>
    </vt:vector>
  </TitlesOfParts>
  <Company>KEKKH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 KH</dc:creator>
  <cp:lastModifiedBy>Szemere András</cp:lastModifiedBy>
  <cp:lastPrinted>2016-02-16T11:03:27Z</cp:lastPrinted>
  <dcterms:created xsi:type="dcterms:W3CDTF">2016-02-08T14:25:16Z</dcterms:created>
  <dcterms:modified xsi:type="dcterms:W3CDTF">2021-10-12T14:57:24Z</dcterms:modified>
</cp:coreProperties>
</file>