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45" windowWidth="19200" windowHeight="12570" activeTab="0"/>
  </bookViews>
  <sheets>
    <sheet name="2005. III. negyedév" sheetId="1" r:id="rId1"/>
    <sheet name="2005. IV. negyedév" sheetId="2" r:id="rId2"/>
    <sheet name="Munka2" sheetId="3" r:id="rId3"/>
    <sheet name="Piri" sheetId="4" r:id="rId4"/>
  </sheets>
  <definedNames>
    <definedName name="_xlnm._FilterDatabase" localSheetId="3" hidden="1">'Piri'!$A$2:$E$168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<sst xmlns="http://schemas.openxmlformats.org/spreadsheetml/2006/main" count="175" uniqueCount="52">
  <si>
    <t>Ö S S Z E S E N :</t>
  </si>
  <si>
    <t xml:space="preserve"> Korlátozott használatú</t>
  </si>
  <si>
    <t xml:space="preserve">     Kifizetett mobilszámlák                          összege (eFt bruttóban)</t>
  </si>
  <si>
    <t xml:space="preserve">  Mobiltelefonok száma                                                 (db)</t>
  </si>
  <si>
    <t>A MINISZTÉRIUM HIVATALI SZERVEZETI EGYSÉGEI</t>
  </si>
  <si>
    <t>A MINISZTÉRIUM HIVATALI TEVÉKENYSÉGÉT SEGÍTŐ SZERVEK</t>
  </si>
  <si>
    <t xml:space="preserve"> Korlátlan használatú</t>
  </si>
  <si>
    <t>korlátlan</t>
  </si>
  <si>
    <t xml:space="preserve">mennyiség </t>
  </si>
  <si>
    <t>Forint</t>
  </si>
  <si>
    <t>átlag mennyiség</t>
  </si>
  <si>
    <t>12 ezer forintig</t>
  </si>
  <si>
    <t>raktári és pannon futár nélkül</t>
  </si>
  <si>
    <t>beküldött lista</t>
  </si>
  <si>
    <t>Eltérés</t>
  </si>
  <si>
    <t>1 ezer forintig</t>
  </si>
  <si>
    <t>3 ezer forintig</t>
  </si>
  <si>
    <t>5 ezer forintig</t>
  </si>
  <si>
    <t>7 ezer forintig</t>
  </si>
  <si>
    <t>költségtérítés</t>
  </si>
  <si>
    <t>db</t>
  </si>
  <si>
    <t>Ft</t>
  </si>
  <si>
    <t>számlaszám</t>
  </si>
  <si>
    <t>kifizetés</t>
  </si>
  <si>
    <t>100028225431</t>
  </si>
  <si>
    <t>100028225437</t>
  </si>
  <si>
    <t>Összesen:</t>
  </si>
  <si>
    <t>10028225435</t>
  </si>
  <si>
    <t>100028225443</t>
  </si>
  <si>
    <t>100028840790</t>
  </si>
  <si>
    <t>100028840791</t>
  </si>
  <si>
    <t>100028840792</t>
  </si>
  <si>
    <t>100028840794</t>
  </si>
  <si>
    <t>100029354142</t>
  </si>
  <si>
    <t>100029354118</t>
  </si>
  <si>
    <t>100029354128</t>
  </si>
  <si>
    <t>100029354132</t>
  </si>
  <si>
    <t>Adatok</t>
  </si>
  <si>
    <t>Összeg / db</t>
  </si>
  <si>
    <t>Összeg / Ft</t>
  </si>
  <si>
    <t>(üres)</t>
  </si>
  <si>
    <t>Végösszeg</t>
  </si>
  <si>
    <t>Átlag mennyiség</t>
  </si>
  <si>
    <t>Raktári, pannon futár</t>
  </si>
  <si>
    <t>Április</t>
  </si>
  <si>
    <t>május</t>
  </si>
  <si>
    <t>június</t>
  </si>
  <si>
    <t>2005. II. negyedév</t>
  </si>
  <si>
    <t>A BELÜGYI SZERVEK DOLGOZÓINAK HASZNÁLATÁBA ADOTT MOBILTELEFONOK SZÁMA ÉS A KIFIZETETT MOBILSZÁMLÁK ÖSSZEGE 2005. IV. NEGYEDÉV</t>
  </si>
  <si>
    <t>A BELÜGYMINISZTER IRÁNYÍTÁSA ALÁ TARTOZÓ ÖNÁLLÓ SZERVEZETEK</t>
  </si>
  <si>
    <t>A BELÜGYI SZERVEK DOLGOZÓINAK HASZNÁLATÁBA ADOTT MOBILTELEFONOK SZÁMA ÉS A KIFIZETETT MOBILSZÁMLÁK ÖSSZEGE 2005. III. NEGYEDÉV</t>
  </si>
  <si>
    <t>A KORMÁNY ÁLTAL LÉTREHOZOTT, BELÜGYMINISZTER ÁLTAL IRÁNYÍTOTT KÖZPONTI SZERVEK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</si>
</sst>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1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2" xfId="0" applyNumberFormat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8" fillId="0" borderId="2" xfId="0" applyFont="1" applyBorder="1" applyAlignment="1">
      <alignment horizontal="right"/>
    </xf>
    <xf numFmtId="49" fontId="0" fillId="0" borderId="2" xfId="0" applyNumberFormat="1" applyBorder="1" applyAlignment="1">
      <alignment/>
    </xf>
    <xf numFmtId="14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2" xfId="0" applyNumberForma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right" vertical="center" wrapText="1" indent="1"/>
    </xf>
    <xf numFmtId="3" fontId="0" fillId="0" borderId="18" xfId="0" applyNumberFormat="1" applyFill="1" applyBorder="1" applyAlignment="1">
      <alignment horizontal="right" vertical="center" wrapText="1" inden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 indent="2"/>
    </xf>
    <xf numFmtId="0" fontId="0" fillId="0" borderId="23" xfId="0" applyFill="1" applyBorder="1" applyAlignment="1">
      <alignment horizontal="left" vertical="center" wrapText="1" indent="2"/>
    </xf>
    <xf numFmtId="0" fontId="0" fillId="0" borderId="24" xfId="0" applyFill="1" applyBorder="1" applyAlignment="1">
      <alignment horizontal="left" vertical="center" wrapText="1" indent="2"/>
    </xf>
    <xf numFmtId="3" fontId="2" fillId="0" borderId="25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right" vertical="center" wrapText="1" indent="1"/>
    </xf>
    <xf numFmtId="3" fontId="0" fillId="0" borderId="23" xfId="0" applyNumberFormat="1" applyFill="1" applyBorder="1" applyAlignment="1">
      <alignment horizontal="right" vertical="center" wrapText="1" indent="1"/>
    </xf>
    <xf numFmtId="3" fontId="0" fillId="0" borderId="26" xfId="0" applyNumberFormat="1" applyFill="1" applyBorder="1" applyAlignment="1">
      <alignment horizontal="right" vertical="center" wrapText="1" inden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171" sheet="Piri"/>
  </cacheSource>
  <cacheFields count="5">
    <cacheField name="k?lts?gt?r?t?s">
      <sharedItems containsBlank="1" containsMixedTypes="1" containsNumber="1" containsInteger="1" count="12">
        <m/>
        <n v="1000"/>
        <n v="3000"/>
        <n v="5000"/>
        <n v="7000"/>
        <n v="12000"/>
        <s v="korlátlan"/>
        <n v="0"/>
        <s v="Összesen:"/>
        <s v="költségtérítés"/>
        <n v="15000"/>
        <n v="10000"/>
      </sharedItems>
    </cacheField>
    <cacheField name="db">
      <sharedItems containsBlank="1" containsMixedTypes="1" containsNumber="1" containsInteger="1" count="16">
        <m/>
        <n v="18"/>
        <n v="23"/>
        <n v="39"/>
        <n v="9"/>
        <n v="1"/>
        <n v="13"/>
        <n v="112"/>
        <s v="db"/>
        <n v="2"/>
        <n v="3"/>
        <n v="6"/>
        <n v="0"/>
        <n v="11"/>
        <n v="5"/>
        <n v="12"/>
      </sharedItems>
    </cacheField>
    <cacheField name="Ft">
      <sharedItems containsMixedTypes="1" containsNumber="1" containsInteger="1"/>
    </cacheField>
    <cacheField name="sz?mlasz?m">
      <sharedItems containsBlank="1" containsMixedTypes="0" count="14">
        <s v="100028225431"/>
        <m/>
        <s v="számlaszám"/>
        <s v="10028225435"/>
        <s v="100028840790"/>
        <s v="100028840792"/>
        <s v="100029354142"/>
        <s v="100029354128"/>
        <s v="100028225437"/>
        <s v="100028225443"/>
        <s v="100028840791"/>
        <s v="100028840794"/>
        <s v="100029354118"/>
        <s v="100029354132"/>
      </sharedItems>
    </cacheField>
    <cacheField name="kifizet?s">
      <sharedItems containsDate="1" containsBlank="1" containsMixedTypes="1" count="7">
        <d v="2005-01-18T00:00:00.000"/>
        <m/>
        <s v="kifizetés"/>
        <d v="2005-02-17T00:00:00.000"/>
        <d v="2005-02-16T00:00:00.000"/>
        <d v="2005-03-04T00:00:00.000"/>
        <d v="2005-03-09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B39:D51" firstHeaderRow="1" firstDataRow="2" firstDataCol="1"/>
  <pivotFields count="5">
    <pivotField axis="axisRow" compact="0" outline="0" subtotalTop="0" showAll="0" sortType="ascending" rankBy="0">
      <items count="13">
        <item x="7"/>
        <item x="1"/>
        <item x="2"/>
        <item x="3"/>
        <item x="4"/>
        <item m="1" x="11"/>
        <item x="5"/>
        <item x="10"/>
        <item x="6"/>
        <item x="9"/>
        <item h="1" x="8"/>
        <item x="0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?sszeg / db" fld="1" baseField="0" baseItem="0" numFmtId="3"/>
    <dataField name="?sszeg / Ft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G35" sqref="G35"/>
    </sheetView>
  </sheetViews>
  <sheetFormatPr defaultColWidth="9.00390625" defaultRowHeight="12.75"/>
  <cols>
    <col min="3" max="3" width="16.125" style="0" bestFit="1" customWidth="1"/>
  </cols>
  <sheetData>
    <row r="1" spans="1:12" ht="48.75" customHeight="1">
      <c r="A1" s="89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Top="1">
      <c r="A3" s="91"/>
      <c r="B3" s="92"/>
      <c r="C3" s="93"/>
      <c r="D3" s="100" t="s">
        <v>3</v>
      </c>
      <c r="E3" s="101"/>
      <c r="F3" s="101"/>
      <c r="G3" s="102"/>
      <c r="H3" s="100" t="s">
        <v>2</v>
      </c>
      <c r="I3" s="101"/>
      <c r="J3" s="101"/>
      <c r="K3" s="101"/>
      <c r="L3" s="107"/>
    </row>
    <row r="4" spans="1:12" ht="12.75">
      <c r="A4" s="94"/>
      <c r="B4" s="95"/>
      <c r="C4" s="96"/>
      <c r="D4" s="103"/>
      <c r="E4" s="104"/>
      <c r="F4" s="104"/>
      <c r="G4" s="79"/>
      <c r="H4" s="103"/>
      <c r="I4" s="104"/>
      <c r="J4" s="104"/>
      <c r="K4" s="104"/>
      <c r="L4" s="108"/>
    </row>
    <row r="5" spans="1:12" ht="12.75">
      <c r="A5" s="94"/>
      <c r="B5" s="95"/>
      <c r="C5" s="96"/>
      <c r="D5" s="103"/>
      <c r="E5" s="104"/>
      <c r="F5" s="104"/>
      <c r="G5" s="79"/>
      <c r="H5" s="103"/>
      <c r="I5" s="104"/>
      <c r="J5" s="104"/>
      <c r="K5" s="104"/>
      <c r="L5" s="108"/>
    </row>
    <row r="6" spans="1:12" ht="12.75">
      <c r="A6" s="94"/>
      <c r="B6" s="95"/>
      <c r="C6" s="96"/>
      <c r="D6" s="103"/>
      <c r="E6" s="104"/>
      <c r="F6" s="104"/>
      <c r="G6" s="79"/>
      <c r="H6" s="103"/>
      <c r="I6" s="104"/>
      <c r="J6" s="104"/>
      <c r="K6" s="104"/>
      <c r="L6" s="108"/>
    </row>
    <row r="7" spans="1:12" ht="13.5" thickBot="1">
      <c r="A7" s="97"/>
      <c r="B7" s="98"/>
      <c r="C7" s="99"/>
      <c r="D7" s="105"/>
      <c r="E7" s="106"/>
      <c r="F7" s="106"/>
      <c r="G7" s="82"/>
      <c r="H7" s="105"/>
      <c r="I7" s="106"/>
      <c r="J7" s="106"/>
      <c r="K7" s="106"/>
      <c r="L7" s="109"/>
    </row>
    <row r="8" spans="1:12" ht="15.75" thickTop="1">
      <c r="A8" s="64" t="s">
        <v>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</row>
    <row r="9" spans="1:12" ht="15">
      <c r="A9" s="67" t="s">
        <v>6</v>
      </c>
      <c r="B9" s="68"/>
      <c r="C9" s="69"/>
      <c r="D9" s="111"/>
      <c r="E9" s="112"/>
      <c r="F9" s="112"/>
      <c r="G9" s="113"/>
      <c r="H9" s="114"/>
      <c r="I9" s="112"/>
      <c r="J9" s="112"/>
      <c r="K9" s="112"/>
      <c r="L9" s="115"/>
    </row>
    <row r="10" spans="1:12" ht="15">
      <c r="A10" s="76" t="s">
        <v>1</v>
      </c>
      <c r="B10" s="77"/>
      <c r="C10" s="3"/>
      <c r="D10" s="83"/>
      <c r="E10" s="71"/>
      <c r="F10" s="71"/>
      <c r="G10" s="72"/>
      <c r="H10" s="70"/>
      <c r="I10" s="71"/>
      <c r="J10" s="71"/>
      <c r="K10" s="71"/>
      <c r="L10" s="84"/>
    </row>
    <row r="11" spans="1:12" ht="15">
      <c r="A11" s="80"/>
      <c r="B11" s="79"/>
      <c r="C11" s="3"/>
      <c r="D11" s="83"/>
      <c r="E11" s="71"/>
      <c r="F11" s="71"/>
      <c r="G11" s="72"/>
      <c r="H11" s="83"/>
      <c r="I11" s="71"/>
      <c r="J11" s="71"/>
      <c r="K11" s="71"/>
      <c r="L11" s="84"/>
    </row>
    <row r="12" spans="1:12" ht="15.75" thickBot="1">
      <c r="A12" s="80"/>
      <c r="B12" s="79"/>
      <c r="C12" s="5"/>
      <c r="D12" s="85"/>
      <c r="E12" s="86"/>
      <c r="F12" s="86"/>
      <c r="G12" s="77"/>
      <c r="H12" s="87"/>
      <c r="I12" s="86"/>
      <c r="J12" s="86"/>
      <c r="K12" s="86"/>
      <c r="L12" s="88"/>
    </row>
    <row r="13" spans="1:12" ht="17.25" thickBot="1" thickTop="1">
      <c r="A13" s="57" t="s">
        <v>0</v>
      </c>
      <c r="B13" s="58"/>
      <c r="C13" s="59"/>
      <c r="D13" s="60"/>
      <c r="E13" s="61"/>
      <c r="F13" s="61"/>
      <c r="G13" s="61"/>
      <c r="H13" s="110"/>
      <c r="I13" s="61"/>
      <c r="J13" s="61"/>
      <c r="K13" s="61"/>
      <c r="L13" s="61"/>
    </row>
    <row r="14" spans="1:12" ht="15.75" thickTop="1">
      <c r="A14" s="64" t="s">
        <v>51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12" ht="12.75">
      <c r="A15" s="67" t="s">
        <v>6</v>
      </c>
      <c r="B15" s="68"/>
      <c r="C15" s="69"/>
      <c r="D15" s="70">
        <v>2</v>
      </c>
      <c r="E15" s="71"/>
      <c r="F15" s="71"/>
      <c r="G15" s="72"/>
      <c r="H15" s="73">
        <v>84</v>
      </c>
      <c r="I15" s="74"/>
      <c r="J15" s="74"/>
      <c r="K15" s="74"/>
      <c r="L15" s="75"/>
    </row>
    <row r="16" spans="1:12" ht="15">
      <c r="A16" s="76" t="s">
        <v>1</v>
      </c>
      <c r="B16" s="77"/>
      <c r="C16" s="3" t="s">
        <v>15</v>
      </c>
      <c r="D16" s="70">
        <v>23</v>
      </c>
      <c r="E16" s="71"/>
      <c r="F16" s="71"/>
      <c r="G16" s="72"/>
      <c r="H16" s="73">
        <v>420</v>
      </c>
      <c r="I16" s="74"/>
      <c r="J16" s="74"/>
      <c r="K16" s="74"/>
      <c r="L16" s="75"/>
    </row>
    <row r="17" spans="1:12" ht="15">
      <c r="A17" s="78"/>
      <c r="B17" s="79"/>
      <c r="C17" s="3" t="s">
        <v>16</v>
      </c>
      <c r="D17" s="70">
        <v>30</v>
      </c>
      <c r="E17" s="71"/>
      <c r="F17" s="71"/>
      <c r="G17" s="72"/>
      <c r="H17" s="73">
        <v>608</v>
      </c>
      <c r="I17" s="74"/>
      <c r="J17" s="74"/>
      <c r="K17" s="74"/>
      <c r="L17" s="75"/>
    </row>
    <row r="18" spans="1:12" ht="15">
      <c r="A18" s="78"/>
      <c r="B18" s="79"/>
      <c r="C18" s="3" t="s">
        <v>17</v>
      </c>
      <c r="D18" s="70">
        <v>44</v>
      </c>
      <c r="E18" s="71"/>
      <c r="F18" s="71"/>
      <c r="G18" s="72"/>
      <c r="H18" s="73">
        <v>1057</v>
      </c>
      <c r="I18" s="74"/>
      <c r="J18" s="74"/>
      <c r="K18" s="74"/>
      <c r="L18" s="75"/>
    </row>
    <row r="19" spans="1:12" ht="15">
      <c r="A19" s="80"/>
      <c r="B19" s="79"/>
      <c r="C19" s="3" t="s">
        <v>18</v>
      </c>
      <c r="D19" s="70">
        <v>10</v>
      </c>
      <c r="E19" s="71"/>
      <c r="F19" s="71"/>
      <c r="G19" s="72"/>
      <c r="H19" s="73">
        <v>288</v>
      </c>
      <c r="I19" s="74"/>
      <c r="J19" s="74"/>
      <c r="K19" s="74"/>
      <c r="L19" s="75"/>
    </row>
    <row r="20" spans="1:12" ht="15.75" thickBot="1">
      <c r="A20" s="81"/>
      <c r="B20" s="82"/>
      <c r="C20" s="8" t="s">
        <v>11</v>
      </c>
      <c r="D20" s="70">
        <v>10</v>
      </c>
      <c r="E20" s="71"/>
      <c r="F20" s="71"/>
      <c r="G20" s="72"/>
      <c r="H20" s="73">
        <v>223</v>
      </c>
      <c r="I20" s="74"/>
      <c r="J20" s="74"/>
      <c r="K20" s="74"/>
      <c r="L20" s="75"/>
    </row>
    <row r="21" spans="1:12" ht="14.25" thickBot="1" thickTop="1">
      <c r="A21" s="57" t="s">
        <v>0</v>
      </c>
      <c r="B21" s="58"/>
      <c r="C21" s="59"/>
      <c r="D21" s="60">
        <f>SUM(D15:G20)</f>
        <v>119</v>
      </c>
      <c r="E21" s="61"/>
      <c r="F21" s="61"/>
      <c r="G21" s="61"/>
      <c r="H21" s="62">
        <f>SUM(H15:L20)</f>
        <v>2680</v>
      </c>
      <c r="I21" s="63"/>
      <c r="J21" s="63"/>
      <c r="K21" s="63"/>
      <c r="L21" s="63"/>
    </row>
    <row r="22" spans="1:12" ht="15.75" thickTop="1">
      <c r="A22" s="64" t="s">
        <v>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</row>
    <row r="23" spans="1:12" ht="15">
      <c r="A23" s="67" t="s">
        <v>6</v>
      </c>
      <c r="B23" s="68"/>
      <c r="C23" s="69"/>
      <c r="D23" s="83"/>
      <c r="E23" s="71"/>
      <c r="F23" s="71"/>
      <c r="G23" s="72"/>
      <c r="H23" s="83"/>
      <c r="I23" s="71"/>
      <c r="J23" s="71"/>
      <c r="K23" s="71"/>
      <c r="L23" s="84"/>
    </row>
    <row r="24" spans="1:12" ht="15">
      <c r="A24" s="76" t="s">
        <v>1</v>
      </c>
      <c r="B24" s="77"/>
      <c r="C24" s="3"/>
      <c r="D24" s="83"/>
      <c r="E24" s="71"/>
      <c r="F24" s="71"/>
      <c r="G24" s="72"/>
      <c r="H24" s="83"/>
      <c r="I24" s="71"/>
      <c r="J24" s="71"/>
      <c r="K24" s="71"/>
      <c r="L24" s="84"/>
    </row>
    <row r="25" spans="1:12" ht="15">
      <c r="A25" s="80"/>
      <c r="B25" s="79"/>
      <c r="C25" s="3"/>
      <c r="D25" s="83"/>
      <c r="E25" s="71"/>
      <c r="F25" s="71"/>
      <c r="G25" s="72"/>
      <c r="H25" s="70"/>
      <c r="I25" s="71"/>
      <c r="J25" s="71"/>
      <c r="K25" s="71"/>
      <c r="L25" s="84"/>
    </row>
    <row r="26" spans="1:12" ht="15.75" thickBot="1">
      <c r="A26" s="81"/>
      <c r="B26" s="82"/>
      <c r="C26" s="8"/>
      <c r="D26" s="116"/>
      <c r="E26" s="117"/>
      <c r="F26" s="117"/>
      <c r="G26" s="118"/>
      <c r="H26" s="119"/>
      <c r="I26" s="117"/>
      <c r="J26" s="117"/>
      <c r="K26" s="117"/>
      <c r="L26" s="120"/>
    </row>
    <row r="27" spans="1:12" ht="17.25" thickBot="1" thickTop="1">
      <c r="A27" s="57" t="s">
        <v>0</v>
      </c>
      <c r="B27" s="58"/>
      <c r="C27" s="59"/>
      <c r="D27" s="60"/>
      <c r="E27" s="61"/>
      <c r="F27" s="61"/>
      <c r="G27" s="61"/>
      <c r="H27" s="110"/>
      <c r="I27" s="61"/>
      <c r="J27" s="61"/>
      <c r="K27" s="61"/>
      <c r="L27" s="61"/>
    </row>
    <row r="28" ht="13.5" thickTop="1"/>
  </sheetData>
  <mergeCells count="50">
    <mergeCell ref="A27:C27"/>
    <mergeCell ref="D27:G27"/>
    <mergeCell ref="H27:L27"/>
    <mergeCell ref="A23:C23"/>
    <mergeCell ref="D23:G23"/>
    <mergeCell ref="H23:L23"/>
    <mergeCell ref="A24:B26"/>
    <mergeCell ref="D24:G24"/>
    <mergeCell ref="H24:L24"/>
    <mergeCell ref="D25:G25"/>
    <mergeCell ref="H25:L25"/>
    <mergeCell ref="D26:G26"/>
    <mergeCell ref="H26:L26"/>
    <mergeCell ref="A21:C21"/>
    <mergeCell ref="D21:G21"/>
    <mergeCell ref="H21:L21"/>
    <mergeCell ref="A22:L22"/>
    <mergeCell ref="D19:G19"/>
    <mergeCell ref="H19:L19"/>
    <mergeCell ref="D20:G20"/>
    <mergeCell ref="H20:L20"/>
    <mergeCell ref="A15:C15"/>
    <mergeCell ref="D15:G15"/>
    <mergeCell ref="H15:L15"/>
    <mergeCell ref="A16:B20"/>
    <mergeCell ref="D16:G16"/>
    <mergeCell ref="H16:L16"/>
    <mergeCell ref="D17:G17"/>
    <mergeCell ref="H17:L17"/>
    <mergeCell ref="D18:G18"/>
    <mergeCell ref="H18:L18"/>
    <mergeCell ref="A13:C13"/>
    <mergeCell ref="D13:G13"/>
    <mergeCell ref="H13:L13"/>
    <mergeCell ref="A14:L14"/>
    <mergeCell ref="A10:B12"/>
    <mergeCell ref="D10:G10"/>
    <mergeCell ref="H10:L10"/>
    <mergeCell ref="D11:G11"/>
    <mergeCell ref="H11:L11"/>
    <mergeCell ref="D12:G12"/>
    <mergeCell ref="H12:L12"/>
    <mergeCell ref="A8:L8"/>
    <mergeCell ref="A9:C9"/>
    <mergeCell ref="D9:G9"/>
    <mergeCell ref="H9:L9"/>
    <mergeCell ref="A1:L1"/>
    <mergeCell ref="A3:C7"/>
    <mergeCell ref="D3:G7"/>
    <mergeCell ref="H3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2">
      <selection activeCell="A16" sqref="A16:C16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8.125" style="1" customWidth="1"/>
    <col min="4" max="6" width="9.125" style="1" customWidth="1"/>
    <col min="7" max="7" width="11.625" style="1" customWidth="1"/>
    <col min="8" max="8" width="7.25390625" style="1" customWidth="1"/>
    <col min="9" max="9" width="12.875" style="1" customWidth="1"/>
    <col min="10" max="11" width="9.125" style="1" customWidth="1"/>
    <col min="12" max="12" width="3.00390625" style="1" customWidth="1"/>
    <col min="13" max="13" width="4.125" style="1" hidden="1" customWidth="1"/>
    <col min="14" max="16384" width="9.125" style="1" customWidth="1"/>
  </cols>
  <sheetData>
    <row r="2" spans="1:12" ht="45" customHeight="1">
      <c r="A2" s="89" t="s">
        <v>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5.75" thickBot="1"/>
    <row r="4" spans="1:12" ht="22.5" customHeight="1" thickTop="1">
      <c r="A4" s="91"/>
      <c r="B4" s="92"/>
      <c r="C4" s="93"/>
      <c r="D4" s="100" t="s">
        <v>3</v>
      </c>
      <c r="E4" s="101"/>
      <c r="F4" s="101"/>
      <c r="G4" s="102"/>
      <c r="H4" s="100" t="s">
        <v>2</v>
      </c>
      <c r="I4" s="101"/>
      <c r="J4" s="101"/>
      <c r="K4" s="101"/>
      <c r="L4" s="107"/>
    </row>
    <row r="5" spans="1:12" ht="15">
      <c r="A5" s="94"/>
      <c r="B5" s="95"/>
      <c r="C5" s="96"/>
      <c r="D5" s="103"/>
      <c r="E5" s="104"/>
      <c r="F5" s="104"/>
      <c r="G5" s="79"/>
      <c r="H5" s="103"/>
      <c r="I5" s="104"/>
      <c r="J5" s="104"/>
      <c r="K5" s="104"/>
      <c r="L5" s="108"/>
    </row>
    <row r="6" spans="1:12" ht="15">
      <c r="A6" s="94"/>
      <c r="B6" s="95"/>
      <c r="C6" s="96"/>
      <c r="D6" s="103"/>
      <c r="E6" s="104"/>
      <c r="F6" s="104"/>
      <c r="G6" s="79"/>
      <c r="H6" s="103"/>
      <c r="I6" s="104"/>
      <c r="J6" s="104"/>
      <c r="K6" s="104"/>
      <c r="L6" s="108"/>
    </row>
    <row r="7" spans="1:12" ht="15">
      <c r="A7" s="94"/>
      <c r="B7" s="95"/>
      <c r="C7" s="96"/>
      <c r="D7" s="103"/>
      <c r="E7" s="104"/>
      <c r="F7" s="104"/>
      <c r="G7" s="79"/>
      <c r="H7" s="103"/>
      <c r="I7" s="104"/>
      <c r="J7" s="104"/>
      <c r="K7" s="104"/>
      <c r="L7" s="108"/>
    </row>
    <row r="8" spans="1:12" ht="15.75" thickBot="1">
      <c r="A8" s="97"/>
      <c r="B8" s="98"/>
      <c r="C8" s="99"/>
      <c r="D8" s="105"/>
      <c r="E8" s="106"/>
      <c r="F8" s="106"/>
      <c r="G8" s="82"/>
      <c r="H8" s="105"/>
      <c r="I8" s="106"/>
      <c r="J8" s="106"/>
      <c r="K8" s="106"/>
      <c r="L8" s="109"/>
    </row>
    <row r="9" spans="1:12" ht="15.75" thickTop="1">
      <c r="A9" s="64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3" ht="15">
      <c r="A10" s="67" t="s">
        <v>6</v>
      </c>
      <c r="B10" s="68"/>
      <c r="C10" s="69"/>
      <c r="D10" s="111"/>
      <c r="E10" s="112"/>
      <c r="F10" s="112"/>
      <c r="G10" s="113"/>
      <c r="H10" s="114"/>
      <c r="I10" s="112"/>
      <c r="J10" s="112"/>
      <c r="K10" s="112"/>
      <c r="L10" s="115"/>
      <c r="M10" s="2"/>
    </row>
    <row r="11" spans="1:13" ht="15">
      <c r="A11" s="76" t="s">
        <v>1</v>
      </c>
      <c r="B11" s="77"/>
      <c r="C11" s="3"/>
      <c r="D11" s="83"/>
      <c r="E11" s="71"/>
      <c r="F11" s="71"/>
      <c r="G11" s="72"/>
      <c r="H11" s="70"/>
      <c r="I11" s="71"/>
      <c r="J11" s="71"/>
      <c r="K11" s="71"/>
      <c r="L11" s="84"/>
      <c r="M11" s="4"/>
    </row>
    <row r="12" spans="1:13" ht="15">
      <c r="A12" s="80"/>
      <c r="B12" s="79"/>
      <c r="C12" s="3"/>
      <c r="D12" s="83"/>
      <c r="E12" s="71"/>
      <c r="F12" s="71"/>
      <c r="G12" s="72"/>
      <c r="H12" s="83"/>
      <c r="I12" s="71"/>
      <c r="J12" s="71"/>
      <c r="K12" s="71"/>
      <c r="L12" s="84"/>
      <c r="M12" s="4"/>
    </row>
    <row r="13" spans="1:13" ht="15.75" thickBot="1">
      <c r="A13" s="80"/>
      <c r="B13" s="79"/>
      <c r="C13" s="5"/>
      <c r="D13" s="85"/>
      <c r="E13" s="86"/>
      <c r="F13" s="86"/>
      <c r="G13" s="77"/>
      <c r="H13" s="87"/>
      <c r="I13" s="86"/>
      <c r="J13" s="86"/>
      <c r="K13" s="86"/>
      <c r="L13" s="88"/>
      <c r="M13" s="4"/>
    </row>
    <row r="14" spans="1:13" ht="17.25" thickBot="1" thickTop="1">
      <c r="A14" s="57" t="s">
        <v>0</v>
      </c>
      <c r="B14" s="58"/>
      <c r="C14" s="59"/>
      <c r="D14" s="60"/>
      <c r="E14" s="61"/>
      <c r="F14" s="61"/>
      <c r="G14" s="61"/>
      <c r="H14" s="110"/>
      <c r="I14" s="61"/>
      <c r="J14" s="61"/>
      <c r="K14" s="61"/>
      <c r="L14" s="61"/>
      <c r="M14" s="6"/>
    </row>
    <row r="15" spans="1:13" ht="15.75" thickTop="1">
      <c r="A15" s="64" t="s">
        <v>49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7"/>
    </row>
    <row r="16" spans="1:12" ht="15">
      <c r="A16" s="67" t="s">
        <v>6</v>
      </c>
      <c r="B16" s="68"/>
      <c r="C16" s="69"/>
      <c r="D16" s="70">
        <f>+Munka2!H28</f>
        <v>2</v>
      </c>
      <c r="E16" s="71"/>
      <c r="F16" s="71"/>
      <c r="G16" s="72"/>
      <c r="H16" s="73">
        <f>ROUND(+Munka2!I28/1000,0)</f>
        <v>145</v>
      </c>
      <c r="I16" s="74"/>
      <c r="J16" s="74"/>
      <c r="K16" s="74"/>
      <c r="L16" s="75"/>
    </row>
    <row r="17" spans="1:12" ht="15">
      <c r="A17" s="76" t="s">
        <v>1</v>
      </c>
      <c r="B17" s="77"/>
      <c r="C17" s="3" t="s">
        <v>15</v>
      </c>
      <c r="D17" s="70">
        <f>+Munka2!H21</f>
        <v>23</v>
      </c>
      <c r="E17" s="71"/>
      <c r="F17" s="71"/>
      <c r="G17" s="72"/>
      <c r="H17" s="73">
        <f>ROUND(+Munka2!I21/1000,0)</f>
        <v>428</v>
      </c>
      <c r="I17" s="74"/>
      <c r="J17" s="74"/>
      <c r="K17" s="74"/>
      <c r="L17" s="75"/>
    </row>
    <row r="18" spans="1:12" ht="15">
      <c r="A18" s="78"/>
      <c r="B18" s="79"/>
      <c r="C18" s="3" t="s">
        <v>16</v>
      </c>
      <c r="D18" s="70">
        <f>+Munka2!H22</f>
        <v>31</v>
      </c>
      <c r="E18" s="71"/>
      <c r="F18" s="71"/>
      <c r="G18" s="72"/>
      <c r="H18" s="73">
        <f>ROUND(+Munka2!I22/1000,0)</f>
        <v>564</v>
      </c>
      <c r="I18" s="74"/>
      <c r="J18" s="74"/>
      <c r="K18" s="74"/>
      <c r="L18" s="75"/>
    </row>
    <row r="19" spans="1:12" ht="15">
      <c r="A19" s="78"/>
      <c r="B19" s="79"/>
      <c r="C19" s="3" t="s">
        <v>17</v>
      </c>
      <c r="D19" s="70">
        <f>+Munka2!H23</f>
        <v>43</v>
      </c>
      <c r="E19" s="71"/>
      <c r="F19" s="71"/>
      <c r="G19" s="72"/>
      <c r="H19" s="73">
        <f>ROUND(+Munka2!I23/1000,0)</f>
        <v>886</v>
      </c>
      <c r="I19" s="74"/>
      <c r="J19" s="74"/>
      <c r="K19" s="74"/>
      <c r="L19" s="75"/>
    </row>
    <row r="20" spans="1:12" ht="15">
      <c r="A20" s="80"/>
      <c r="B20" s="79"/>
      <c r="C20" s="3" t="s">
        <v>18</v>
      </c>
      <c r="D20" s="70">
        <f>+Munka2!H24</f>
        <v>10</v>
      </c>
      <c r="E20" s="71"/>
      <c r="F20" s="71"/>
      <c r="G20" s="72"/>
      <c r="H20" s="73">
        <f>ROUND(+Munka2!I24/1000,0)</f>
        <v>250</v>
      </c>
      <c r="I20" s="74"/>
      <c r="J20" s="74"/>
      <c r="K20" s="74"/>
      <c r="L20" s="75"/>
    </row>
    <row r="21" spans="1:12" ht="15.75" thickBot="1">
      <c r="A21" s="81"/>
      <c r="B21" s="82"/>
      <c r="C21" s="8" t="s">
        <v>11</v>
      </c>
      <c r="D21" s="70">
        <f>+Munka2!H26</f>
        <v>10</v>
      </c>
      <c r="E21" s="71"/>
      <c r="F21" s="71"/>
      <c r="G21" s="72"/>
      <c r="H21" s="73">
        <f>ROUND(+Munka2!I26/1000,0)</f>
        <v>225</v>
      </c>
      <c r="I21" s="74"/>
      <c r="J21" s="74"/>
      <c r="K21" s="74"/>
      <c r="L21" s="75"/>
    </row>
    <row r="22" spans="1:12" ht="16.5" customHeight="1" thickBot="1" thickTop="1">
      <c r="A22" s="57" t="s">
        <v>0</v>
      </c>
      <c r="B22" s="58"/>
      <c r="C22" s="59"/>
      <c r="D22" s="60">
        <f>SUM(D16:G21)</f>
        <v>119</v>
      </c>
      <c r="E22" s="61"/>
      <c r="F22" s="61"/>
      <c r="G22" s="61"/>
      <c r="H22" s="62">
        <f>SUM(H16:L21)</f>
        <v>2498</v>
      </c>
      <c r="I22" s="63"/>
      <c r="J22" s="63"/>
      <c r="K22" s="63"/>
      <c r="L22" s="63"/>
    </row>
    <row r="23" spans="1:12" ht="15.75" thickTop="1">
      <c r="A23" s="64" t="s">
        <v>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2" ht="15">
      <c r="A24" s="67" t="s">
        <v>6</v>
      </c>
      <c r="B24" s="68"/>
      <c r="C24" s="69"/>
      <c r="D24" s="83"/>
      <c r="E24" s="71"/>
      <c r="F24" s="71"/>
      <c r="G24" s="72"/>
      <c r="H24" s="83"/>
      <c r="I24" s="71"/>
      <c r="J24" s="71"/>
      <c r="K24" s="71"/>
      <c r="L24" s="84"/>
    </row>
    <row r="25" spans="1:12" ht="15">
      <c r="A25" s="76" t="s">
        <v>1</v>
      </c>
      <c r="B25" s="77"/>
      <c r="C25" s="3"/>
      <c r="D25" s="83"/>
      <c r="E25" s="71"/>
      <c r="F25" s="71"/>
      <c r="G25" s="72"/>
      <c r="H25" s="83"/>
      <c r="I25" s="71"/>
      <c r="J25" s="71"/>
      <c r="K25" s="71"/>
      <c r="L25" s="84"/>
    </row>
    <row r="26" spans="1:12" ht="15">
      <c r="A26" s="80"/>
      <c r="B26" s="79"/>
      <c r="C26" s="3"/>
      <c r="D26" s="83"/>
      <c r="E26" s="71"/>
      <c r="F26" s="71"/>
      <c r="G26" s="72"/>
      <c r="H26" s="70"/>
      <c r="I26" s="71"/>
      <c r="J26" s="71"/>
      <c r="K26" s="71"/>
      <c r="L26" s="84"/>
    </row>
    <row r="27" spans="1:12" ht="15.75" thickBot="1">
      <c r="A27" s="81"/>
      <c r="B27" s="82"/>
      <c r="C27" s="8"/>
      <c r="D27" s="116"/>
      <c r="E27" s="117"/>
      <c r="F27" s="117"/>
      <c r="G27" s="118"/>
      <c r="H27" s="119"/>
      <c r="I27" s="117"/>
      <c r="J27" s="117"/>
      <c r="K27" s="117"/>
      <c r="L27" s="120"/>
    </row>
    <row r="28" spans="1:12" ht="16.5" customHeight="1" thickBot="1" thickTop="1">
      <c r="A28" s="57" t="s">
        <v>0</v>
      </c>
      <c r="B28" s="58"/>
      <c r="C28" s="59"/>
      <c r="D28" s="60"/>
      <c r="E28" s="61"/>
      <c r="F28" s="61"/>
      <c r="G28" s="61"/>
      <c r="H28" s="110"/>
      <c r="I28" s="61"/>
      <c r="J28" s="61"/>
      <c r="K28" s="61"/>
      <c r="L28" s="61"/>
    </row>
    <row r="29" ht="15.75" thickTop="1"/>
  </sheetData>
  <mergeCells count="50">
    <mergeCell ref="D18:G18"/>
    <mergeCell ref="H18:L18"/>
    <mergeCell ref="D19:G19"/>
    <mergeCell ref="H19:L19"/>
    <mergeCell ref="A28:C28"/>
    <mergeCell ref="D28:G28"/>
    <mergeCell ref="H28:L28"/>
    <mergeCell ref="A23:L23"/>
    <mergeCell ref="A24:C24"/>
    <mergeCell ref="D24:G24"/>
    <mergeCell ref="H24:L24"/>
    <mergeCell ref="A25:B27"/>
    <mergeCell ref="D25:G25"/>
    <mergeCell ref="H25:L25"/>
    <mergeCell ref="D26:G26"/>
    <mergeCell ref="H26:L26"/>
    <mergeCell ref="D27:G27"/>
    <mergeCell ref="H27:L27"/>
    <mergeCell ref="A14:C14"/>
    <mergeCell ref="D14:G14"/>
    <mergeCell ref="H14:L14"/>
    <mergeCell ref="A10:C10"/>
    <mergeCell ref="D10:G10"/>
    <mergeCell ref="H10:L10"/>
    <mergeCell ref="A11:B13"/>
    <mergeCell ref="D11:G11"/>
    <mergeCell ref="H11:L11"/>
    <mergeCell ref="D12:G12"/>
    <mergeCell ref="H12:L12"/>
    <mergeCell ref="D13:G13"/>
    <mergeCell ref="H13:L13"/>
    <mergeCell ref="A2:L2"/>
    <mergeCell ref="A4:C8"/>
    <mergeCell ref="D4:G8"/>
    <mergeCell ref="H4:L8"/>
    <mergeCell ref="A9:L9"/>
    <mergeCell ref="D20:G20"/>
    <mergeCell ref="H20:L20"/>
    <mergeCell ref="D21:G21"/>
    <mergeCell ref="H21:L21"/>
    <mergeCell ref="A22:C22"/>
    <mergeCell ref="D22:G22"/>
    <mergeCell ref="H22:L22"/>
    <mergeCell ref="A15:L15"/>
    <mergeCell ref="A16:C16"/>
    <mergeCell ref="D16:G16"/>
    <mergeCell ref="H16:L16"/>
    <mergeCell ref="A17:B21"/>
    <mergeCell ref="D17:G17"/>
    <mergeCell ref="H17:L17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57"/>
  <sheetViews>
    <sheetView workbookViewId="0" topLeftCell="A7">
      <selection activeCell="I28" sqref="I21:I28"/>
    </sheetView>
  </sheetViews>
  <sheetFormatPr defaultColWidth="9.00390625" defaultRowHeight="12.75"/>
  <cols>
    <col min="2" max="2" width="14.625" style="0" customWidth="1"/>
    <col min="3" max="3" width="11.125" style="0" customWidth="1"/>
    <col min="4" max="4" width="10.875" style="0" customWidth="1"/>
    <col min="5" max="11" width="9.75390625" style="0" customWidth="1"/>
    <col min="12" max="12" width="13.75390625" style="0" bestFit="1" customWidth="1"/>
    <col min="13" max="13" width="9.75390625" style="0" customWidth="1"/>
  </cols>
  <sheetData>
    <row r="4" spans="2:11" ht="12.75">
      <c r="B4" s="121">
        <v>38626</v>
      </c>
      <c r="C4" s="121"/>
      <c r="D4" s="121">
        <v>38657</v>
      </c>
      <c r="E4" s="121"/>
      <c r="F4" s="121">
        <v>38687</v>
      </c>
      <c r="G4" s="121"/>
      <c r="H4" s="121"/>
      <c r="I4" s="121"/>
      <c r="J4" s="121"/>
      <c r="K4" s="121"/>
    </row>
    <row r="5" spans="2:14" s="11" customFormat="1" ht="25.5">
      <c r="B5" s="12" t="s">
        <v>8</v>
      </c>
      <c r="C5" s="12" t="s">
        <v>9</v>
      </c>
      <c r="D5" s="12" t="s">
        <v>8</v>
      </c>
      <c r="E5" s="12" t="s">
        <v>9</v>
      </c>
      <c r="F5" s="12" t="s">
        <v>8</v>
      </c>
      <c r="G5" s="12" t="s">
        <v>9</v>
      </c>
      <c r="H5" s="12" t="s">
        <v>8</v>
      </c>
      <c r="I5" s="12" t="s">
        <v>9</v>
      </c>
      <c r="J5" s="12" t="s">
        <v>8</v>
      </c>
      <c r="K5" s="12" t="s">
        <v>9</v>
      </c>
      <c r="L5"/>
      <c r="M5"/>
      <c r="N5"/>
    </row>
    <row r="6" spans="1:11" ht="12.75">
      <c r="A6">
        <v>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>
        <v>1000</v>
      </c>
      <c r="B7" s="9">
        <v>23</v>
      </c>
      <c r="C7" s="9">
        <v>135907</v>
      </c>
      <c r="D7" s="9">
        <v>23</v>
      </c>
      <c r="E7" s="9">
        <v>131201</v>
      </c>
      <c r="F7" s="9">
        <v>22</v>
      </c>
      <c r="G7" s="9">
        <v>160395</v>
      </c>
      <c r="H7" s="9"/>
      <c r="I7" s="9"/>
      <c r="J7" s="9"/>
      <c r="K7" s="9"/>
    </row>
    <row r="8" spans="1:11" ht="12.75">
      <c r="A8">
        <v>3000</v>
      </c>
      <c r="B8" s="9">
        <v>31</v>
      </c>
      <c r="C8" s="9">
        <v>189715</v>
      </c>
      <c r="D8" s="9">
        <v>31</v>
      </c>
      <c r="E8" s="9">
        <v>177775</v>
      </c>
      <c r="F8" s="9">
        <v>31</v>
      </c>
      <c r="G8" s="9">
        <v>196029</v>
      </c>
      <c r="H8" s="9"/>
      <c r="I8" s="9"/>
      <c r="J8" s="9"/>
      <c r="K8" s="9"/>
    </row>
    <row r="9" spans="1:11" ht="12.75">
      <c r="A9">
        <v>5000</v>
      </c>
      <c r="B9" s="9">
        <v>43</v>
      </c>
      <c r="C9" s="9">
        <v>294149</v>
      </c>
      <c r="D9" s="9">
        <v>43</v>
      </c>
      <c r="E9" s="9">
        <v>268789</v>
      </c>
      <c r="F9" s="9">
        <v>42</v>
      </c>
      <c r="G9" s="9">
        <v>323165</v>
      </c>
      <c r="H9" s="9"/>
      <c r="I9" s="9"/>
      <c r="J9" s="9"/>
      <c r="K9" s="9"/>
    </row>
    <row r="10" spans="1:11" ht="12.75">
      <c r="A10">
        <v>7000</v>
      </c>
      <c r="B10" s="9">
        <v>10</v>
      </c>
      <c r="C10" s="9">
        <v>103918</v>
      </c>
      <c r="D10" s="9">
        <v>10</v>
      </c>
      <c r="E10" s="9">
        <v>59807</v>
      </c>
      <c r="F10" s="9">
        <v>10</v>
      </c>
      <c r="G10" s="9">
        <v>86590</v>
      </c>
      <c r="H10" s="9"/>
      <c r="I10" s="9"/>
      <c r="J10" s="9"/>
      <c r="K10" s="9"/>
    </row>
    <row r="11" spans="1:11" ht="12.75">
      <c r="A11">
        <v>10000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>
        <v>12000</v>
      </c>
      <c r="B12" s="9">
        <v>10</v>
      </c>
      <c r="C12" s="9">
        <v>74732</v>
      </c>
      <c r="D12" s="9">
        <v>10</v>
      </c>
      <c r="E12" s="9">
        <v>50907</v>
      </c>
      <c r="F12" s="9">
        <v>10</v>
      </c>
      <c r="G12" s="9">
        <v>98910</v>
      </c>
      <c r="H12" s="9"/>
      <c r="I12" s="9"/>
      <c r="J12" s="9"/>
      <c r="K12" s="9"/>
    </row>
    <row r="13" spans="1:11" ht="12.75">
      <c r="A13">
        <v>15000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4" t="s">
        <v>43</v>
      </c>
      <c r="B14" s="9">
        <f>17+8</f>
        <v>25</v>
      </c>
      <c r="C14" s="9">
        <f>302990+38118</f>
        <v>341108</v>
      </c>
      <c r="D14" s="9">
        <f>17+8</f>
        <v>25</v>
      </c>
      <c r="E14" s="9">
        <v>425555</v>
      </c>
      <c r="F14" s="9">
        <f>19+9</f>
        <v>28</v>
      </c>
      <c r="G14" s="9">
        <f>287334+33616</f>
        <v>320950</v>
      </c>
      <c r="H14" s="9"/>
      <c r="I14" s="9"/>
      <c r="J14" s="9"/>
      <c r="K14" s="9"/>
    </row>
    <row r="15" spans="1:11" ht="12.75">
      <c r="A15" t="s">
        <v>7</v>
      </c>
      <c r="B15" s="9">
        <v>2</v>
      </c>
      <c r="C15" s="9">
        <v>25896</v>
      </c>
      <c r="D15" s="9">
        <v>2</v>
      </c>
      <c r="E15" s="9">
        <f>22022+36536</f>
        <v>58558</v>
      </c>
      <c r="F15" s="9">
        <v>2</v>
      </c>
      <c r="G15" s="9">
        <v>60265</v>
      </c>
      <c r="H15" s="9"/>
      <c r="I15" s="9"/>
      <c r="J15" s="9"/>
      <c r="K15" s="9"/>
    </row>
    <row r="16" spans="2:11" ht="12.75">
      <c r="B16" s="9">
        <f aca="true" t="shared" si="0" ref="B16:G16">SUM(B6:B15)</f>
        <v>144</v>
      </c>
      <c r="C16" s="9">
        <f t="shared" si="0"/>
        <v>1165425</v>
      </c>
      <c r="D16" s="9">
        <f t="shared" si="0"/>
        <v>144</v>
      </c>
      <c r="E16" s="9">
        <f t="shared" si="0"/>
        <v>1172592</v>
      </c>
      <c r="F16" s="9">
        <f t="shared" si="0"/>
        <v>145</v>
      </c>
      <c r="G16" s="9">
        <f t="shared" si="0"/>
        <v>1246304</v>
      </c>
      <c r="H16" s="9"/>
      <c r="I16" s="9"/>
      <c r="J16" s="9"/>
      <c r="K16" s="9"/>
    </row>
    <row r="17" spans="2:11" ht="12.75">
      <c r="B17" s="10">
        <f>+B16-136-8</f>
        <v>0</v>
      </c>
      <c r="C17" s="10">
        <f>+C16-1127307-38118</f>
        <v>0</v>
      </c>
      <c r="D17" s="10">
        <f>+D16-136-8</f>
        <v>0</v>
      </c>
      <c r="E17" s="10">
        <f>+E16-1136056-36536</f>
        <v>0</v>
      </c>
      <c r="F17" s="10">
        <f>+F16-136-9</f>
        <v>0</v>
      </c>
      <c r="G17" s="10">
        <f>+G16-1212688-33616</f>
        <v>0</v>
      </c>
      <c r="I17" s="10"/>
      <c r="K17" s="10"/>
    </row>
    <row r="19" spans="2:9" ht="12.75">
      <c r="B19" s="121" t="s">
        <v>44</v>
      </c>
      <c r="C19" s="121"/>
      <c r="D19" s="121" t="s">
        <v>45</v>
      </c>
      <c r="E19" s="121"/>
      <c r="F19" s="121" t="s">
        <v>46</v>
      </c>
      <c r="G19" s="121"/>
      <c r="H19" s="122" t="s">
        <v>47</v>
      </c>
      <c r="I19" s="123"/>
    </row>
    <row r="20" spans="2:9" s="11" customFormat="1" ht="38.25">
      <c r="B20" s="12" t="s">
        <v>8</v>
      </c>
      <c r="C20" s="12" t="s">
        <v>9</v>
      </c>
      <c r="D20" s="12" t="s">
        <v>8</v>
      </c>
      <c r="E20" s="12" t="s">
        <v>9</v>
      </c>
      <c r="F20" s="12" t="s">
        <v>8</v>
      </c>
      <c r="G20" s="12" t="s">
        <v>9</v>
      </c>
      <c r="H20" s="13" t="s">
        <v>10</v>
      </c>
      <c r="I20" s="13" t="s">
        <v>9</v>
      </c>
    </row>
    <row r="21" spans="1:12" s="11" customFormat="1" ht="12.75">
      <c r="A21" s="11">
        <v>1000</v>
      </c>
      <c r="B21" s="17">
        <f aca="true" t="shared" si="1" ref="B21:G27">+B7</f>
        <v>23</v>
      </c>
      <c r="C21" s="17">
        <f t="shared" si="1"/>
        <v>135907</v>
      </c>
      <c r="D21" s="17">
        <f t="shared" si="1"/>
        <v>23</v>
      </c>
      <c r="E21" s="17">
        <f t="shared" si="1"/>
        <v>131201</v>
      </c>
      <c r="F21" s="17">
        <f t="shared" si="1"/>
        <v>22</v>
      </c>
      <c r="G21" s="17">
        <f t="shared" si="1"/>
        <v>160395</v>
      </c>
      <c r="H21" s="17">
        <f>ROUND((+B21+D21+F21)/3,0)</f>
        <v>23</v>
      </c>
      <c r="I21" s="17">
        <f>+G21+E21+C21</f>
        <v>427503</v>
      </c>
      <c r="J21" s="11">
        <v>1000</v>
      </c>
      <c r="L21" s="10">
        <f aca="true" t="shared" si="2" ref="L21:L29">+I21/3/H21</f>
        <v>6195.695652173913</v>
      </c>
    </row>
    <row r="22" spans="1:12" s="11" customFormat="1" ht="12.75">
      <c r="A22" s="11">
        <v>3000</v>
      </c>
      <c r="B22" s="17">
        <f t="shared" si="1"/>
        <v>31</v>
      </c>
      <c r="C22" s="17">
        <f t="shared" si="1"/>
        <v>189715</v>
      </c>
      <c r="D22" s="17">
        <f t="shared" si="1"/>
        <v>31</v>
      </c>
      <c r="E22" s="17">
        <f t="shared" si="1"/>
        <v>177775</v>
      </c>
      <c r="F22" s="17">
        <f t="shared" si="1"/>
        <v>31</v>
      </c>
      <c r="G22" s="17">
        <f t="shared" si="1"/>
        <v>196029</v>
      </c>
      <c r="H22" s="17">
        <f aca="true" t="shared" si="3" ref="H22:H28">ROUND((+B22+D22+F22)/3,0)</f>
        <v>31</v>
      </c>
      <c r="I22" s="17">
        <f aca="true" t="shared" si="4" ref="I22:I28">+G22+E22+C22</f>
        <v>563519</v>
      </c>
      <c r="J22" s="11">
        <v>3000</v>
      </c>
      <c r="L22" s="10">
        <f t="shared" si="2"/>
        <v>6059.344086021505</v>
      </c>
    </row>
    <row r="23" spans="1:12" ht="12.75">
      <c r="A23">
        <v>5000</v>
      </c>
      <c r="B23" s="17">
        <f t="shared" si="1"/>
        <v>43</v>
      </c>
      <c r="C23" s="17">
        <f t="shared" si="1"/>
        <v>294149</v>
      </c>
      <c r="D23" s="17">
        <f t="shared" si="1"/>
        <v>43</v>
      </c>
      <c r="E23" s="17">
        <f t="shared" si="1"/>
        <v>268789</v>
      </c>
      <c r="F23" s="17">
        <f t="shared" si="1"/>
        <v>42</v>
      </c>
      <c r="G23" s="17">
        <f t="shared" si="1"/>
        <v>323165</v>
      </c>
      <c r="H23" s="17">
        <f t="shared" si="3"/>
        <v>43</v>
      </c>
      <c r="I23" s="17">
        <f t="shared" si="4"/>
        <v>886103</v>
      </c>
      <c r="J23">
        <v>5000</v>
      </c>
      <c r="L23" s="10">
        <f t="shared" si="2"/>
        <v>6869.015503875969</v>
      </c>
    </row>
    <row r="24" spans="1:12" ht="12.75">
      <c r="A24" s="11">
        <v>7000</v>
      </c>
      <c r="B24" s="17">
        <f t="shared" si="1"/>
        <v>10</v>
      </c>
      <c r="C24" s="17">
        <f t="shared" si="1"/>
        <v>103918</v>
      </c>
      <c r="D24" s="17">
        <f t="shared" si="1"/>
        <v>10</v>
      </c>
      <c r="E24" s="17">
        <f t="shared" si="1"/>
        <v>59807</v>
      </c>
      <c r="F24" s="17">
        <f t="shared" si="1"/>
        <v>10</v>
      </c>
      <c r="G24" s="17">
        <f t="shared" si="1"/>
        <v>86590</v>
      </c>
      <c r="H24" s="17">
        <f t="shared" si="3"/>
        <v>10</v>
      </c>
      <c r="I24" s="17">
        <f t="shared" si="4"/>
        <v>250315</v>
      </c>
      <c r="J24" s="11">
        <v>7000</v>
      </c>
      <c r="L24" s="10">
        <f t="shared" si="2"/>
        <v>8343.833333333332</v>
      </c>
    </row>
    <row r="25" spans="1:12" ht="12.75">
      <c r="A25">
        <v>10000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3"/>
        <v>0</v>
      </c>
      <c r="I25" s="17">
        <f t="shared" si="4"/>
        <v>0</v>
      </c>
      <c r="J25">
        <v>10000</v>
      </c>
      <c r="L25" s="10"/>
    </row>
    <row r="26" spans="1:12" ht="12.75">
      <c r="A26" s="11">
        <v>12000</v>
      </c>
      <c r="B26" s="17">
        <f t="shared" si="1"/>
        <v>10</v>
      </c>
      <c r="C26" s="17">
        <f t="shared" si="1"/>
        <v>74732</v>
      </c>
      <c r="D26" s="17">
        <f t="shared" si="1"/>
        <v>10</v>
      </c>
      <c r="E26" s="17">
        <f t="shared" si="1"/>
        <v>50907</v>
      </c>
      <c r="F26" s="17">
        <f t="shared" si="1"/>
        <v>10</v>
      </c>
      <c r="G26" s="17">
        <f t="shared" si="1"/>
        <v>98910</v>
      </c>
      <c r="H26" s="17">
        <f t="shared" si="3"/>
        <v>10</v>
      </c>
      <c r="I26" s="17">
        <f t="shared" si="4"/>
        <v>224549</v>
      </c>
      <c r="J26" s="11">
        <v>12000</v>
      </c>
      <c r="L26" s="10">
        <f t="shared" si="2"/>
        <v>7484.966666666667</v>
      </c>
    </row>
    <row r="27" spans="1:12" ht="12.75">
      <c r="A27">
        <v>15000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0</v>
      </c>
      <c r="F27" s="17">
        <f t="shared" si="1"/>
        <v>0</v>
      </c>
      <c r="G27" s="17">
        <f t="shared" si="1"/>
        <v>0</v>
      </c>
      <c r="H27" s="17">
        <f t="shared" si="3"/>
        <v>0</v>
      </c>
      <c r="I27" s="17">
        <f t="shared" si="4"/>
        <v>0</v>
      </c>
      <c r="J27">
        <v>15000</v>
      </c>
      <c r="L27" s="10"/>
    </row>
    <row r="28" spans="1:12" ht="12.75">
      <c r="A28" t="s">
        <v>7</v>
      </c>
      <c r="B28" s="18">
        <f aca="true" t="shared" si="5" ref="B28:G28">+B15</f>
        <v>2</v>
      </c>
      <c r="C28" s="18">
        <f t="shared" si="5"/>
        <v>25896</v>
      </c>
      <c r="D28" s="18">
        <f t="shared" si="5"/>
        <v>2</v>
      </c>
      <c r="E28" s="18">
        <f t="shared" si="5"/>
        <v>58558</v>
      </c>
      <c r="F28" s="18">
        <f t="shared" si="5"/>
        <v>2</v>
      </c>
      <c r="G28" s="18">
        <f t="shared" si="5"/>
        <v>60265</v>
      </c>
      <c r="H28" s="18">
        <f t="shared" si="3"/>
        <v>2</v>
      </c>
      <c r="I28" s="18">
        <f t="shared" si="4"/>
        <v>144719</v>
      </c>
      <c r="J28" t="s">
        <v>7</v>
      </c>
      <c r="L28" s="10">
        <f t="shared" si="2"/>
        <v>24119.833333333332</v>
      </c>
    </row>
    <row r="29" spans="1:12" ht="12.75">
      <c r="A29">
        <v>0</v>
      </c>
      <c r="B29" s="19">
        <f aca="true" t="shared" si="6" ref="B29:G29">+B14</f>
        <v>25</v>
      </c>
      <c r="C29" s="19">
        <f t="shared" si="6"/>
        <v>341108</v>
      </c>
      <c r="D29" s="19">
        <f t="shared" si="6"/>
        <v>25</v>
      </c>
      <c r="E29" s="19">
        <f t="shared" si="6"/>
        <v>425555</v>
      </c>
      <c r="F29" s="19">
        <f t="shared" si="6"/>
        <v>28</v>
      </c>
      <c r="G29" s="19">
        <f t="shared" si="6"/>
        <v>320950</v>
      </c>
      <c r="H29" s="19">
        <f>ROUND((+B29+D29+F29)/3,0)</f>
        <v>26</v>
      </c>
      <c r="I29" s="19">
        <f>+G29+E29+C29</f>
        <v>1087613</v>
      </c>
      <c r="J29">
        <v>0</v>
      </c>
      <c r="L29" s="10">
        <f t="shared" si="2"/>
        <v>13943.75641025641</v>
      </c>
    </row>
    <row r="30" spans="2:12" ht="12.75">
      <c r="B30" s="17">
        <f aca="true" t="shared" si="7" ref="B30:I30">SUM(B21:B29)</f>
        <v>144</v>
      </c>
      <c r="C30" s="17">
        <f t="shared" si="7"/>
        <v>1165425</v>
      </c>
      <c r="D30" s="17">
        <f t="shared" si="7"/>
        <v>144</v>
      </c>
      <c r="E30" s="17">
        <f t="shared" si="7"/>
        <v>1172592</v>
      </c>
      <c r="F30" s="17">
        <f t="shared" si="7"/>
        <v>145</v>
      </c>
      <c r="G30" s="17">
        <f t="shared" si="7"/>
        <v>1246304</v>
      </c>
      <c r="H30" s="17">
        <f t="shared" si="7"/>
        <v>145</v>
      </c>
      <c r="I30" s="17">
        <f t="shared" si="7"/>
        <v>3584321</v>
      </c>
      <c r="L30" s="10">
        <f>+I30-3576968</f>
        <v>7353</v>
      </c>
    </row>
    <row r="31" spans="2:7" ht="12.75">
      <c r="B31" s="10">
        <f aca="true" t="shared" si="8" ref="B31:G31">+B30-B16</f>
        <v>0</v>
      </c>
      <c r="C31" s="10">
        <f t="shared" si="8"/>
        <v>0</v>
      </c>
      <c r="D31" s="10">
        <f t="shared" si="8"/>
        <v>0</v>
      </c>
      <c r="E31" s="10">
        <f t="shared" si="8"/>
        <v>0</v>
      </c>
      <c r="F31" s="10">
        <f t="shared" si="8"/>
        <v>0</v>
      </c>
      <c r="G31" s="10">
        <f t="shared" si="8"/>
        <v>0</v>
      </c>
    </row>
    <row r="33" spans="7:9" ht="12.75">
      <c r="G33" s="14" t="s">
        <v>12</v>
      </c>
      <c r="H33" s="10">
        <f>+H30-H29</f>
        <v>119</v>
      </c>
      <c r="I33" s="10">
        <f>(+I30-I29)/1000</f>
        <v>2496.708</v>
      </c>
    </row>
    <row r="34" spans="7:9" ht="12.75">
      <c r="G34" t="s">
        <v>13</v>
      </c>
      <c r="H34">
        <f>+'2005. IV. negyedév'!D22</f>
        <v>119</v>
      </c>
      <c r="I34" s="10">
        <f>+'2005. IV. negyedév'!H22</f>
        <v>2498</v>
      </c>
    </row>
    <row r="35" spans="7:9" ht="12.75">
      <c r="G35" s="15" t="s">
        <v>14</v>
      </c>
      <c r="H35" s="16">
        <f>+H34-H33</f>
        <v>0</v>
      </c>
      <c r="I35" s="16">
        <f>+I34-I33</f>
        <v>1.2919999999999163</v>
      </c>
    </row>
    <row r="39" spans="2:4" ht="12.75">
      <c r="B39" s="42"/>
      <c r="C39" s="41" t="s">
        <v>37</v>
      </c>
      <c r="D39" s="45"/>
    </row>
    <row r="40" spans="2:5" ht="12.75">
      <c r="B40" s="41" t="s">
        <v>19</v>
      </c>
      <c r="C40" s="42" t="s">
        <v>38</v>
      </c>
      <c r="D40" s="46" t="s">
        <v>39</v>
      </c>
      <c r="E40" s="53" t="s">
        <v>42</v>
      </c>
    </row>
    <row r="41" spans="2:7" ht="12.75">
      <c r="B41" s="42">
        <v>0</v>
      </c>
      <c r="C41" s="47">
        <v>57</v>
      </c>
      <c r="D41" s="48">
        <v>775351</v>
      </c>
      <c r="E41">
        <f>ROUND(+C41/4,0)</f>
        <v>14</v>
      </c>
      <c r="F41" s="10">
        <f>ROUND(+D41/1000,0)</f>
        <v>775</v>
      </c>
      <c r="G41" s="10"/>
    </row>
    <row r="42" spans="2:7" ht="12.75">
      <c r="B42" s="43">
        <v>1000</v>
      </c>
      <c r="C42" s="49">
        <v>66</v>
      </c>
      <c r="D42" s="50">
        <v>348170</v>
      </c>
      <c r="E42">
        <f aca="true" t="shared" si="9" ref="E42:E50">ROUND(+C42/4,0)</f>
        <v>17</v>
      </c>
      <c r="F42" s="10">
        <f aca="true" t="shared" si="10" ref="F42:F50">ROUND(+D42/1000,0)</f>
        <v>348</v>
      </c>
      <c r="G42" s="10"/>
    </row>
    <row r="43" spans="2:7" ht="12.75">
      <c r="B43" s="43">
        <v>3000</v>
      </c>
      <c r="C43" s="49">
        <v>90</v>
      </c>
      <c r="D43" s="50">
        <v>610086</v>
      </c>
      <c r="E43">
        <f t="shared" si="9"/>
        <v>23</v>
      </c>
      <c r="F43" s="10">
        <f t="shared" si="10"/>
        <v>610</v>
      </c>
      <c r="G43" s="10"/>
    </row>
    <row r="44" spans="2:7" ht="12.75">
      <c r="B44" s="43">
        <v>5000</v>
      </c>
      <c r="C44" s="49">
        <v>135</v>
      </c>
      <c r="D44" s="50">
        <v>1022964</v>
      </c>
      <c r="E44">
        <f t="shared" si="9"/>
        <v>34</v>
      </c>
      <c r="F44" s="10">
        <f t="shared" si="10"/>
        <v>1023</v>
      </c>
      <c r="G44" s="10"/>
    </row>
    <row r="45" spans="2:7" ht="12.75">
      <c r="B45" s="43">
        <v>7000</v>
      </c>
      <c r="C45" s="49">
        <v>27</v>
      </c>
      <c r="D45" s="50">
        <v>207441</v>
      </c>
      <c r="E45">
        <f t="shared" si="9"/>
        <v>7</v>
      </c>
      <c r="F45" s="10">
        <f t="shared" si="10"/>
        <v>207</v>
      </c>
      <c r="G45" s="10"/>
    </row>
    <row r="46" spans="2:7" ht="12.75">
      <c r="B46" s="43">
        <v>12000</v>
      </c>
      <c r="C46" s="49">
        <v>30</v>
      </c>
      <c r="D46" s="50">
        <v>319505</v>
      </c>
      <c r="E46">
        <f t="shared" si="9"/>
        <v>8</v>
      </c>
      <c r="F46" s="10">
        <f t="shared" si="10"/>
        <v>320</v>
      </c>
      <c r="G46" s="10"/>
    </row>
    <row r="47" spans="2:7" ht="12.75">
      <c r="B47" s="43">
        <v>15000</v>
      </c>
      <c r="C47" s="49">
        <v>0</v>
      </c>
      <c r="D47" s="50">
        <v>0</v>
      </c>
      <c r="E47">
        <f t="shared" si="9"/>
        <v>0</v>
      </c>
      <c r="F47" s="10">
        <f t="shared" si="10"/>
        <v>0</v>
      </c>
      <c r="G47" s="10"/>
    </row>
    <row r="48" spans="2:7" ht="12.75">
      <c r="B48" s="43" t="s">
        <v>7</v>
      </c>
      <c r="C48" s="49">
        <v>5</v>
      </c>
      <c r="D48" s="50">
        <v>63439</v>
      </c>
      <c r="E48">
        <f t="shared" si="9"/>
        <v>1</v>
      </c>
      <c r="F48" s="10">
        <f t="shared" si="10"/>
        <v>63</v>
      </c>
      <c r="G48" s="10"/>
    </row>
    <row r="49" spans="2:7" ht="12.75">
      <c r="B49" s="43" t="s">
        <v>19</v>
      </c>
      <c r="C49" s="49">
        <v>0</v>
      </c>
      <c r="D49" s="50">
        <v>0</v>
      </c>
      <c r="E49">
        <f t="shared" si="9"/>
        <v>0</v>
      </c>
      <c r="F49" s="10">
        <f t="shared" si="10"/>
        <v>0</v>
      </c>
      <c r="G49" s="10"/>
    </row>
    <row r="50" spans="2:7" ht="12.75">
      <c r="B50" s="43" t="s">
        <v>40</v>
      </c>
      <c r="C50" s="49"/>
      <c r="D50" s="50"/>
      <c r="E50">
        <f t="shared" si="9"/>
        <v>0</v>
      </c>
      <c r="F50" s="10">
        <f t="shared" si="10"/>
        <v>0</v>
      </c>
      <c r="G50" s="10"/>
    </row>
    <row r="51" spans="2:6" ht="12.75">
      <c r="B51" s="44" t="s">
        <v>41</v>
      </c>
      <c r="C51" s="51">
        <v>410</v>
      </c>
      <c r="D51" s="52">
        <v>3346956</v>
      </c>
      <c r="E51" s="10">
        <f>SUM(E41:E50)</f>
        <v>104</v>
      </c>
      <c r="F51" s="10">
        <f>SUM(F41:F50)</f>
        <v>3346</v>
      </c>
    </row>
    <row r="55" spans="4:6" ht="12.75">
      <c r="D55" s="14" t="s">
        <v>12</v>
      </c>
      <c r="E55" s="10">
        <f>+E51-E41</f>
        <v>90</v>
      </c>
      <c r="F55" s="10">
        <f>+F51-F41</f>
        <v>2571</v>
      </c>
    </row>
    <row r="56" spans="4:6" ht="12.75">
      <c r="D56" t="s">
        <v>13</v>
      </c>
      <c r="E56">
        <f>+'2005. IV. negyedév'!D22</f>
        <v>119</v>
      </c>
      <c r="F56" s="10">
        <f>+'2005. IV. negyedév'!H22</f>
        <v>2498</v>
      </c>
    </row>
    <row r="57" spans="4:6" ht="12.75">
      <c r="D57" s="15" t="s">
        <v>14</v>
      </c>
      <c r="E57" s="16">
        <f>+E56-E55</f>
        <v>29</v>
      </c>
      <c r="F57" s="16">
        <f>+F56-F55</f>
        <v>-73</v>
      </c>
    </row>
  </sheetData>
  <mergeCells count="9">
    <mergeCell ref="J4:K4"/>
    <mergeCell ref="B19:C19"/>
    <mergeCell ref="D19:E19"/>
    <mergeCell ref="F19:G19"/>
    <mergeCell ref="B4:C4"/>
    <mergeCell ref="D4:E4"/>
    <mergeCell ref="F4:G4"/>
    <mergeCell ref="H4:I4"/>
    <mergeCell ref="H19:I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2"/>
  <sheetViews>
    <sheetView workbookViewId="0" topLeftCell="A2">
      <selection activeCell="A91" sqref="A91"/>
    </sheetView>
  </sheetViews>
  <sheetFormatPr defaultColWidth="9.00390625" defaultRowHeight="12.75"/>
  <cols>
    <col min="1" max="1" width="20.00390625" style="10" customWidth="1"/>
    <col min="3" max="3" width="9.75390625" style="10" bestFit="1" customWidth="1"/>
    <col min="4" max="4" width="12.75390625" style="0" customWidth="1"/>
    <col min="5" max="5" width="12.375" style="0" bestFit="1" customWidth="1"/>
    <col min="6" max="6" width="2.375" style="0" customWidth="1"/>
    <col min="7" max="7" width="19.25390625" style="0" customWidth="1"/>
    <col min="9" max="9" width="9.75390625" style="0" bestFit="1" customWidth="1"/>
    <col min="10" max="10" width="13.75390625" style="0" customWidth="1"/>
    <col min="11" max="11" width="13.125" style="0" bestFit="1" customWidth="1"/>
  </cols>
  <sheetData>
    <row r="2" spans="1:5" ht="12.75">
      <c r="A2" s="9" t="s">
        <v>19</v>
      </c>
      <c r="B2" s="21" t="s">
        <v>20</v>
      </c>
      <c r="C2" s="22" t="s">
        <v>21</v>
      </c>
      <c r="D2" s="20" t="s">
        <v>22</v>
      </c>
      <c r="E2" s="23" t="s">
        <v>23</v>
      </c>
    </row>
    <row r="3" spans="1:5" ht="12.75">
      <c r="A3" s="9"/>
      <c r="B3" s="20"/>
      <c r="C3" s="9"/>
      <c r="D3" s="24" t="s">
        <v>24</v>
      </c>
      <c r="E3" s="25">
        <v>38370</v>
      </c>
    </row>
    <row r="4" spans="1:5" ht="12.75">
      <c r="A4" s="9"/>
      <c r="B4" s="20"/>
      <c r="C4" s="9"/>
      <c r="D4" s="20"/>
      <c r="E4" s="20"/>
    </row>
    <row r="5" spans="1:5" ht="12.75">
      <c r="A5" s="9"/>
      <c r="B5" s="21"/>
      <c r="C5" s="22"/>
      <c r="D5" s="20"/>
      <c r="E5" s="20"/>
    </row>
    <row r="6" spans="1:5" ht="12.75">
      <c r="A6" s="9">
        <v>1000</v>
      </c>
      <c r="B6" s="20">
        <v>18</v>
      </c>
      <c r="C6" s="9">
        <v>88435</v>
      </c>
      <c r="D6" s="20"/>
      <c r="E6" s="20"/>
    </row>
    <row r="7" spans="1:5" ht="12.75">
      <c r="A7" s="9">
        <v>3000</v>
      </c>
      <c r="B7" s="20">
        <v>23</v>
      </c>
      <c r="C7" s="9">
        <v>179030</v>
      </c>
      <c r="D7" s="20"/>
      <c r="E7" s="20"/>
    </row>
    <row r="8" spans="1:5" ht="12.75">
      <c r="A8" s="9">
        <v>5000</v>
      </c>
      <c r="B8" s="20">
        <v>39</v>
      </c>
      <c r="C8" s="9">
        <v>305520</v>
      </c>
      <c r="D8" s="20"/>
      <c r="E8" s="20"/>
    </row>
    <row r="9" spans="1:5" ht="12.75">
      <c r="A9" s="9">
        <v>7000</v>
      </c>
      <c r="B9" s="20">
        <v>9</v>
      </c>
      <c r="C9" s="9">
        <v>71743</v>
      </c>
      <c r="D9" s="20"/>
      <c r="E9" s="20"/>
    </row>
    <row r="10" spans="1:5" ht="12.75">
      <c r="A10" s="56">
        <v>12000</v>
      </c>
      <c r="B10" s="20">
        <v>9</v>
      </c>
      <c r="C10" s="9">
        <v>114344</v>
      </c>
      <c r="D10" s="20"/>
      <c r="E10" s="20"/>
    </row>
    <row r="11" spans="1:5" ht="12.75">
      <c r="A11" s="54" t="s">
        <v>7</v>
      </c>
      <c r="B11" s="20">
        <v>1</v>
      </c>
      <c r="C11" s="9">
        <v>2813</v>
      </c>
      <c r="D11" s="20"/>
      <c r="E11" s="20"/>
    </row>
    <row r="12" spans="1:5" ht="12.75">
      <c r="A12" s="54">
        <v>0</v>
      </c>
      <c r="B12" s="20">
        <v>13</v>
      </c>
      <c r="C12" s="9">
        <v>242585</v>
      </c>
      <c r="D12" s="20"/>
      <c r="E12" s="20"/>
    </row>
    <row r="13" spans="1:5" ht="12.75">
      <c r="A13" s="54"/>
      <c r="B13" s="20"/>
      <c r="C13" s="9"/>
      <c r="D13" s="20"/>
      <c r="E13" s="20"/>
    </row>
    <row r="14" spans="1:5" ht="12.75">
      <c r="A14" s="54"/>
      <c r="B14" s="20"/>
      <c r="C14" s="9"/>
      <c r="D14" s="20"/>
      <c r="E14" s="20"/>
    </row>
    <row r="15" spans="1:5" ht="12.75">
      <c r="A15" s="27" t="s">
        <v>26</v>
      </c>
      <c r="B15" s="26">
        <f>SUM(B6:B14)</f>
        <v>112</v>
      </c>
      <c r="C15" s="27">
        <f>SUM(C6:C14)</f>
        <v>1004470</v>
      </c>
      <c r="D15" s="20"/>
      <c r="E15" s="20"/>
    </row>
    <row r="18" spans="1:5" ht="12.75">
      <c r="A18" s="9" t="s">
        <v>19</v>
      </c>
      <c r="B18" s="21" t="s">
        <v>20</v>
      </c>
      <c r="C18" s="22" t="s">
        <v>21</v>
      </c>
      <c r="D18" s="20" t="s">
        <v>22</v>
      </c>
      <c r="E18" s="23" t="s">
        <v>23</v>
      </c>
    </row>
    <row r="19" spans="1:5" ht="12.75">
      <c r="A19" s="9"/>
      <c r="B19" s="20"/>
      <c r="C19" s="9"/>
      <c r="D19" s="24" t="s">
        <v>27</v>
      </c>
      <c r="E19" s="25">
        <v>38370</v>
      </c>
    </row>
    <row r="20" spans="1:5" ht="12.75">
      <c r="A20" s="9"/>
      <c r="B20" s="20"/>
      <c r="C20" s="9"/>
      <c r="D20" s="20"/>
      <c r="E20" s="20"/>
    </row>
    <row r="21" spans="1:5" ht="12.75">
      <c r="A21" s="9"/>
      <c r="B21" s="21"/>
      <c r="C21" s="22"/>
      <c r="D21" s="20"/>
      <c r="E21" s="20"/>
    </row>
    <row r="22" spans="1:5" ht="12.75">
      <c r="A22" s="9">
        <v>5000</v>
      </c>
      <c r="B22" s="20">
        <v>2</v>
      </c>
      <c r="C22" s="9">
        <v>10162</v>
      </c>
      <c r="D22" s="20"/>
      <c r="E22" s="20"/>
    </row>
    <row r="23" spans="1:5" ht="12.75">
      <c r="A23" s="9">
        <v>1000</v>
      </c>
      <c r="B23" s="20">
        <v>3</v>
      </c>
      <c r="C23" s="9">
        <v>9855</v>
      </c>
      <c r="D23" s="20"/>
      <c r="E23" s="20"/>
    </row>
    <row r="24" spans="1:5" ht="12.75">
      <c r="A24" s="9">
        <v>3000</v>
      </c>
      <c r="B24" s="20">
        <v>6</v>
      </c>
      <c r="C24" s="9">
        <v>39125</v>
      </c>
      <c r="D24" s="20"/>
      <c r="E24" s="20"/>
    </row>
    <row r="25" spans="1:5" ht="12.75">
      <c r="A25" s="9" t="s">
        <v>7</v>
      </c>
      <c r="B25" s="20">
        <v>0</v>
      </c>
      <c r="C25" s="9">
        <v>0</v>
      </c>
      <c r="D25" s="20"/>
      <c r="E25" s="20"/>
    </row>
    <row r="26" spans="1:5" ht="12.75">
      <c r="A26" s="54">
        <v>0</v>
      </c>
      <c r="B26" s="20">
        <v>0</v>
      </c>
      <c r="C26" s="9">
        <v>0</v>
      </c>
      <c r="D26" s="20"/>
      <c r="E26" s="20"/>
    </row>
    <row r="27" spans="1:5" ht="12.75">
      <c r="A27" s="27" t="s">
        <v>26</v>
      </c>
      <c r="B27" s="26">
        <f>SUM(B22:B26)</f>
        <v>11</v>
      </c>
      <c r="C27" s="27">
        <f>SUM(C22:C26)</f>
        <v>59142</v>
      </c>
      <c r="D27" s="20"/>
      <c r="E27" s="20"/>
    </row>
    <row r="30" spans="1:5" ht="12.75">
      <c r="A30" s="9" t="s">
        <v>19</v>
      </c>
      <c r="B30" s="21" t="s">
        <v>20</v>
      </c>
      <c r="C30" s="22" t="s">
        <v>21</v>
      </c>
      <c r="D30" s="20" t="s">
        <v>22</v>
      </c>
      <c r="E30" s="23" t="s">
        <v>23</v>
      </c>
    </row>
    <row r="31" spans="1:5" ht="12.75">
      <c r="A31" s="9"/>
      <c r="B31" s="20"/>
      <c r="C31" s="9"/>
      <c r="D31" s="24" t="s">
        <v>29</v>
      </c>
      <c r="E31" s="25">
        <v>38400</v>
      </c>
    </row>
    <row r="32" spans="1:5" ht="12.75">
      <c r="A32" s="9"/>
      <c r="B32" s="20"/>
      <c r="C32" s="9"/>
      <c r="D32" s="20"/>
      <c r="E32" s="20"/>
    </row>
    <row r="33" spans="1:5" ht="12.75">
      <c r="A33" s="9"/>
      <c r="B33" s="21"/>
      <c r="C33" s="22"/>
      <c r="D33" s="20"/>
      <c r="E33" s="20"/>
    </row>
    <row r="34" spans="1:5" ht="12.75">
      <c r="A34" s="9">
        <v>5000</v>
      </c>
      <c r="B34" s="20">
        <v>39</v>
      </c>
      <c r="C34" s="9">
        <v>333062</v>
      </c>
      <c r="D34" s="20"/>
      <c r="E34" s="20"/>
    </row>
    <row r="35" spans="1:5" ht="12.75">
      <c r="A35" s="9">
        <v>3000</v>
      </c>
      <c r="B35" s="20">
        <v>23</v>
      </c>
      <c r="C35" s="9">
        <v>157300</v>
      </c>
      <c r="D35" s="20"/>
      <c r="E35" s="20"/>
    </row>
    <row r="36" spans="1:5" ht="12.75">
      <c r="A36" s="9">
        <v>1000</v>
      </c>
      <c r="B36" s="20">
        <v>18</v>
      </c>
      <c r="C36" s="9">
        <v>99378</v>
      </c>
      <c r="D36" s="20"/>
      <c r="E36" s="20"/>
    </row>
    <row r="37" spans="1:5" ht="12.75">
      <c r="A37" s="9">
        <v>7000</v>
      </c>
      <c r="B37" s="20">
        <v>9</v>
      </c>
      <c r="C37" s="9">
        <v>80567</v>
      </c>
      <c r="D37" s="20"/>
      <c r="E37" s="20"/>
    </row>
    <row r="38" spans="1:5" ht="12.75">
      <c r="A38" s="56">
        <v>12000</v>
      </c>
      <c r="B38" s="20">
        <v>9</v>
      </c>
      <c r="C38" s="9">
        <v>103149</v>
      </c>
      <c r="D38" s="20"/>
      <c r="E38" s="20"/>
    </row>
    <row r="39" spans="1:5" ht="12.75">
      <c r="A39" s="54" t="s">
        <v>7</v>
      </c>
      <c r="B39" s="20">
        <v>1</v>
      </c>
      <c r="C39" s="9">
        <v>5507</v>
      </c>
      <c r="D39" s="20"/>
      <c r="E39" s="20"/>
    </row>
    <row r="40" spans="1:5" ht="12.75">
      <c r="A40" s="54">
        <v>0</v>
      </c>
      <c r="B40" s="20">
        <v>13</v>
      </c>
      <c r="C40" s="9">
        <v>231235</v>
      </c>
      <c r="D40" s="20"/>
      <c r="E40" s="20"/>
    </row>
    <row r="41" spans="1:5" ht="12.75">
      <c r="A41" s="9"/>
      <c r="B41" s="20"/>
      <c r="C41" s="9"/>
      <c r="D41" s="20"/>
      <c r="E41" s="20"/>
    </row>
    <row r="42" spans="1:5" ht="12.75">
      <c r="A42" s="9"/>
      <c r="B42" s="20"/>
      <c r="C42" s="9"/>
      <c r="D42" s="20"/>
      <c r="E42" s="20"/>
    </row>
    <row r="43" spans="1:5" ht="12.75">
      <c r="A43" s="55" t="s">
        <v>26</v>
      </c>
      <c r="B43" s="26">
        <f>SUM(B34:B40)</f>
        <v>112</v>
      </c>
      <c r="C43" s="27">
        <f>SUM(C34:C40)</f>
        <v>1010198</v>
      </c>
      <c r="D43" s="20"/>
      <c r="E43" s="20"/>
    </row>
    <row r="46" spans="1:6" ht="12.75">
      <c r="A46" s="9" t="s">
        <v>19</v>
      </c>
      <c r="B46" s="21" t="s">
        <v>20</v>
      </c>
      <c r="C46" s="22" t="s">
        <v>21</v>
      </c>
      <c r="D46" s="20" t="s">
        <v>22</v>
      </c>
      <c r="E46" s="23" t="s">
        <v>23</v>
      </c>
      <c r="F46" s="28"/>
    </row>
    <row r="47" spans="1:6" ht="12.75">
      <c r="A47" s="9"/>
      <c r="B47" s="20"/>
      <c r="C47" s="9"/>
      <c r="D47" s="24" t="s">
        <v>31</v>
      </c>
      <c r="E47" s="25">
        <v>38399</v>
      </c>
      <c r="F47" s="28"/>
    </row>
    <row r="48" spans="1:6" ht="12.75">
      <c r="A48" s="9"/>
      <c r="B48" s="20"/>
      <c r="C48" s="9"/>
      <c r="D48" s="20"/>
      <c r="E48" s="20"/>
      <c r="F48" s="28"/>
    </row>
    <row r="49" spans="1:6" ht="12.75">
      <c r="A49" s="9"/>
      <c r="B49" s="21"/>
      <c r="C49" s="22"/>
      <c r="D49" s="20"/>
      <c r="E49" s="20"/>
      <c r="F49" s="28"/>
    </row>
    <row r="50" spans="1:6" ht="12.75">
      <c r="A50" s="9">
        <v>5000</v>
      </c>
      <c r="B50" s="20">
        <v>1</v>
      </c>
      <c r="C50" s="9">
        <v>5793</v>
      </c>
      <c r="D50" s="20"/>
      <c r="E50" s="20"/>
      <c r="F50" s="28"/>
    </row>
    <row r="51" spans="1:6" ht="12.75">
      <c r="A51" s="9" t="s">
        <v>7</v>
      </c>
      <c r="B51" s="20">
        <v>0</v>
      </c>
      <c r="C51" s="9">
        <v>0</v>
      </c>
      <c r="D51" s="20"/>
      <c r="E51" s="20"/>
      <c r="F51" s="28"/>
    </row>
    <row r="52" spans="1:6" ht="12.75">
      <c r="A52" s="9"/>
      <c r="B52" s="20"/>
      <c r="C52" s="9"/>
      <c r="D52" s="20"/>
      <c r="E52" s="20"/>
      <c r="F52" s="28"/>
    </row>
    <row r="53" spans="1:6" ht="12.75">
      <c r="A53" s="54">
        <v>0</v>
      </c>
      <c r="B53" s="20">
        <v>2</v>
      </c>
      <c r="C53" s="9">
        <v>21966</v>
      </c>
      <c r="D53" s="20"/>
      <c r="E53" s="20"/>
      <c r="F53" s="28"/>
    </row>
    <row r="54" spans="1:6" ht="12.75">
      <c r="A54" s="9"/>
      <c r="B54" s="20"/>
      <c r="C54" s="9"/>
      <c r="D54" s="20"/>
      <c r="E54" s="20"/>
      <c r="F54" s="28"/>
    </row>
    <row r="55" spans="1:6" ht="12.75">
      <c r="A55" s="9"/>
      <c r="B55" s="20"/>
      <c r="C55" s="9"/>
      <c r="D55" s="20"/>
      <c r="E55" s="20"/>
      <c r="F55" s="28"/>
    </row>
    <row r="56" spans="1:6" ht="12.75">
      <c r="A56" s="27" t="s">
        <v>26</v>
      </c>
      <c r="B56" s="26">
        <f>SUM(B50:B53)</f>
        <v>3</v>
      </c>
      <c r="C56" s="27">
        <f>SUM(C50:C53)</f>
        <v>27759</v>
      </c>
      <c r="D56" s="20"/>
      <c r="E56" s="20"/>
      <c r="F56" s="28"/>
    </row>
    <row r="57" spans="1:6" ht="12.75">
      <c r="A57" s="30"/>
      <c r="B57" s="29"/>
      <c r="C57" s="30"/>
      <c r="D57" s="28"/>
      <c r="E57" s="28"/>
      <c r="F57" s="28"/>
    </row>
    <row r="58" spans="1:6" ht="12.75">
      <c r="A58" s="30"/>
      <c r="B58" s="29"/>
      <c r="C58" s="30"/>
      <c r="D58" s="28"/>
      <c r="E58" s="28"/>
      <c r="F58" s="28"/>
    </row>
    <row r="59" spans="1:6" ht="12.75">
      <c r="A59" s="9" t="s">
        <v>19</v>
      </c>
      <c r="B59" s="21" t="s">
        <v>20</v>
      </c>
      <c r="C59" s="22" t="s">
        <v>21</v>
      </c>
      <c r="D59" s="20" t="s">
        <v>22</v>
      </c>
      <c r="E59" s="23" t="s">
        <v>23</v>
      </c>
      <c r="F59" s="28"/>
    </row>
    <row r="60" spans="1:6" ht="12.75">
      <c r="A60" s="9"/>
      <c r="B60" s="20"/>
      <c r="C60" s="9"/>
      <c r="D60" s="24" t="s">
        <v>33</v>
      </c>
      <c r="E60" s="25">
        <v>38415</v>
      </c>
      <c r="F60" s="39"/>
    </row>
    <row r="61" spans="1:5" ht="12.75">
      <c r="A61" s="9"/>
      <c r="B61" s="20"/>
      <c r="C61" s="9"/>
      <c r="D61" s="20"/>
      <c r="E61" s="20"/>
    </row>
    <row r="62" spans="1:5" ht="12.75">
      <c r="A62" s="9"/>
      <c r="B62" s="21"/>
      <c r="C62" s="22"/>
      <c r="D62" s="20"/>
      <c r="E62" s="20"/>
    </row>
    <row r="63" spans="1:5" ht="12.75">
      <c r="A63" s="9">
        <v>5000</v>
      </c>
      <c r="B63" s="20">
        <v>3</v>
      </c>
      <c r="C63" s="9">
        <v>12815</v>
      </c>
      <c r="D63" s="20"/>
      <c r="E63" s="20"/>
    </row>
    <row r="64" spans="1:5" ht="12.75">
      <c r="A64" s="9">
        <v>3000</v>
      </c>
      <c r="B64" s="20">
        <v>1</v>
      </c>
      <c r="C64" s="9">
        <v>4376</v>
      </c>
      <c r="D64" s="20"/>
      <c r="E64" s="20"/>
    </row>
    <row r="65" spans="1:5" ht="12.75">
      <c r="A65" s="9">
        <v>1000</v>
      </c>
      <c r="B65" s="20">
        <v>1</v>
      </c>
      <c r="C65" s="9">
        <v>2813</v>
      </c>
      <c r="D65" s="20"/>
      <c r="E65" s="20"/>
    </row>
    <row r="66" spans="1:5" ht="12.75">
      <c r="A66" s="56">
        <v>12000</v>
      </c>
      <c r="B66" s="20">
        <v>1</v>
      </c>
      <c r="C66" s="9">
        <v>2813</v>
      </c>
      <c r="D66" s="20"/>
      <c r="E66" s="20"/>
    </row>
    <row r="67" spans="1:5" ht="12.75">
      <c r="A67" s="54"/>
      <c r="B67" s="20"/>
      <c r="C67" s="9"/>
      <c r="D67" s="20"/>
      <c r="E67" s="20"/>
    </row>
    <row r="68" spans="1:5" ht="12.75">
      <c r="A68" s="54">
        <v>0</v>
      </c>
      <c r="B68" s="20">
        <v>5</v>
      </c>
      <c r="C68" s="9">
        <v>11256</v>
      </c>
      <c r="D68" s="20"/>
      <c r="E68" s="20"/>
    </row>
    <row r="69" spans="1:5" ht="12.75">
      <c r="A69" s="9"/>
      <c r="B69" s="20"/>
      <c r="C69" s="9"/>
      <c r="D69" s="20"/>
      <c r="E69" s="20"/>
    </row>
    <row r="70" spans="1:5" ht="12.75">
      <c r="A70" s="9"/>
      <c r="B70" s="20"/>
      <c r="C70" s="9"/>
      <c r="D70" s="20"/>
      <c r="E70" s="20"/>
    </row>
    <row r="71" spans="1:5" ht="12.75">
      <c r="A71" s="9"/>
      <c r="B71" s="20"/>
      <c r="C71" s="9"/>
      <c r="D71" s="20"/>
      <c r="E71" s="20"/>
    </row>
    <row r="72" spans="1:5" ht="12.75">
      <c r="A72" s="27" t="s">
        <v>26</v>
      </c>
      <c r="B72" s="26">
        <f>SUM(B63:B68)</f>
        <v>11</v>
      </c>
      <c r="C72" s="27">
        <f>SUM(C63:C68)</f>
        <v>34073</v>
      </c>
      <c r="D72" s="20"/>
      <c r="E72" s="20"/>
    </row>
    <row r="74" spans="1:6" ht="12.75">
      <c r="A74" s="9" t="s">
        <v>19</v>
      </c>
      <c r="B74" s="21" t="s">
        <v>20</v>
      </c>
      <c r="C74" s="22" t="s">
        <v>21</v>
      </c>
      <c r="D74" s="20" t="s">
        <v>22</v>
      </c>
      <c r="E74" s="23" t="s">
        <v>23</v>
      </c>
      <c r="F74" s="28"/>
    </row>
    <row r="75" spans="1:6" ht="12.75">
      <c r="A75" s="9"/>
      <c r="B75" s="20"/>
      <c r="C75" s="9"/>
      <c r="D75" s="24" t="s">
        <v>35</v>
      </c>
      <c r="E75" s="25">
        <v>38415</v>
      </c>
      <c r="F75" s="28"/>
    </row>
    <row r="76" spans="1:6" ht="12.75">
      <c r="A76" s="9"/>
      <c r="B76" s="20"/>
      <c r="C76" s="9"/>
      <c r="D76" s="20"/>
      <c r="E76" s="20"/>
      <c r="F76" s="28"/>
    </row>
    <row r="77" spans="1:6" ht="12.75">
      <c r="A77" s="9"/>
      <c r="B77" s="21"/>
      <c r="C77" s="22"/>
      <c r="D77" s="20"/>
      <c r="E77" s="20"/>
      <c r="F77" s="28"/>
    </row>
    <row r="78" spans="1:6" ht="12.75">
      <c r="A78" s="9">
        <v>5000</v>
      </c>
      <c r="B78" s="20">
        <v>2</v>
      </c>
      <c r="C78" s="9">
        <v>9150</v>
      </c>
      <c r="D78" s="20"/>
      <c r="E78" s="20"/>
      <c r="F78" s="28"/>
    </row>
    <row r="79" spans="1:6" ht="12.75">
      <c r="A79" s="9">
        <v>1000</v>
      </c>
      <c r="B79" s="20">
        <v>3</v>
      </c>
      <c r="C79" s="9">
        <v>9447</v>
      </c>
      <c r="D79" s="20"/>
      <c r="E79" s="20"/>
      <c r="F79" s="28"/>
    </row>
    <row r="80" spans="1:6" ht="12.75">
      <c r="A80" s="9">
        <v>3000</v>
      </c>
      <c r="B80" s="20">
        <v>6</v>
      </c>
      <c r="C80" s="9">
        <v>35780</v>
      </c>
      <c r="D80" s="20"/>
      <c r="E80" s="20"/>
      <c r="F80" s="28"/>
    </row>
    <row r="81" spans="1:6" ht="12.75">
      <c r="A81" s="9" t="s">
        <v>7</v>
      </c>
      <c r="B81" s="20">
        <v>0</v>
      </c>
      <c r="C81" s="9">
        <v>0</v>
      </c>
      <c r="D81" s="20"/>
      <c r="E81" s="20"/>
      <c r="F81" s="28"/>
    </row>
    <row r="82" spans="1:6" ht="12.75">
      <c r="A82" s="9"/>
      <c r="B82" s="20"/>
      <c r="C82" s="9"/>
      <c r="D82" s="20"/>
      <c r="E82" s="20"/>
      <c r="F82" s="28"/>
    </row>
    <row r="83" spans="1:6" ht="12.75">
      <c r="A83" s="54">
        <v>0</v>
      </c>
      <c r="B83" s="20">
        <v>0</v>
      </c>
      <c r="C83" s="9">
        <v>0</v>
      </c>
      <c r="D83" s="20"/>
      <c r="E83" s="20"/>
      <c r="F83" s="28"/>
    </row>
    <row r="84" spans="1:6" ht="12.75">
      <c r="A84" s="27" t="s">
        <v>26</v>
      </c>
      <c r="B84" s="26">
        <f>SUM(B78:B83)</f>
        <v>11</v>
      </c>
      <c r="C84" s="27">
        <f>SUM(C78:C83)</f>
        <v>54377</v>
      </c>
      <c r="D84" s="20"/>
      <c r="E84" s="20"/>
      <c r="F84" s="28"/>
    </row>
    <row r="86" spans="1:5" ht="12.75">
      <c r="A86" s="9" t="s">
        <v>19</v>
      </c>
      <c r="B86" s="21" t="s">
        <v>20</v>
      </c>
      <c r="C86" s="22" t="s">
        <v>21</v>
      </c>
      <c r="D86" s="20" t="s">
        <v>22</v>
      </c>
      <c r="E86" s="23" t="s">
        <v>23</v>
      </c>
    </row>
    <row r="87" spans="1:5" ht="12.75">
      <c r="A87" s="9"/>
      <c r="B87" s="20"/>
      <c r="C87" s="9"/>
      <c r="D87" s="24" t="s">
        <v>25</v>
      </c>
      <c r="E87" s="25">
        <v>38370</v>
      </c>
    </row>
    <row r="88" spans="1:5" ht="12.75">
      <c r="A88" s="9"/>
      <c r="B88" s="20"/>
      <c r="C88" s="9"/>
      <c r="D88" s="20"/>
      <c r="E88" s="20"/>
    </row>
    <row r="89" spans="1:5" ht="12.75">
      <c r="A89" s="9"/>
      <c r="B89" s="21"/>
      <c r="C89" s="22"/>
      <c r="D89" s="20"/>
      <c r="E89" s="20"/>
    </row>
    <row r="90" spans="1:5" ht="12.75">
      <c r="A90" s="9">
        <v>5000</v>
      </c>
      <c r="B90" s="20">
        <v>1</v>
      </c>
      <c r="C90" s="9">
        <v>2813</v>
      </c>
      <c r="D90" s="20"/>
      <c r="E90" s="20"/>
    </row>
    <row r="91" spans="1:5" ht="12.75">
      <c r="A91" s="9">
        <v>1000</v>
      </c>
      <c r="B91" s="20">
        <v>0</v>
      </c>
      <c r="C91" s="9">
        <v>0</v>
      </c>
      <c r="D91" s="20"/>
      <c r="E91" s="20"/>
    </row>
    <row r="92" spans="1:5" ht="12.75">
      <c r="A92" s="9">
        <v>15000</v>
      </c>
      <c r="B92" s="20">
        <v>0</v>
      </c>
      <c r="C92" s="9">
        <v>0</v>
      </c>
      <c r="D92" s="20"/>
      <c r="E92" s="20"/>
    </row>
    <row r="93" spans="1:5" ht="12.75">
      <c r="A93" s="9" t="s">
        <v>7</v>
      </c>
      <c r="B93" s="20">
        <v>1</v>
      </c>
      <c r="C93" s="9">
        <v>21796</v>
      </c>
      <c r="D93" s="20"/>
      <c r="E93" s="20"/>
    </row>
    <row r="94" spans="1:5" ht="12.75">
      <c r="A94" s="9"/>
      <c r="B94" s="20"/>
      <c r="C94" s="9"/>
      <c r="D94" s="20"/>
      <c r="E94" s="20"/>
    </row>
    <row r="95" spans="1:5" ht="12.75">
      <c r="A95" s="9"/>
      <c r="B95" s="20"/>
      <c r="C95" s="9"/>
      <c r="D95" s="20"/>
      <c r="E95" s="20"/>
    </row>
    <row r="96" spans="1:5" ht="12.75">
      <c r="A96" s="9"/>
      <c r="B96" s="20"/>
      <c r="C96" s="9"/>
      <c r="D96" s="20"/>
      <c r="E96" s="20"/>
    </row>
    <row r="97" spans="1:5" ht="12.75">
      <c r="A97" s="9"/>
      <c r="B97" s="20"/>
      <c r="C97" s="9"/>
      <c r="D97" s="20"/>
      <c r="E97" s="20"/>
    </row>
    <row r="98" spans="1:5" ht="12.75">
      <c r="A98" s="54"/>
      <c r="B98" s="20"/>
      <c r="C98" s="9"/>
      <c r="D98" s="20"/>
      <c r="E98" s="20"/>
    </row>
    <row r="99" spans="1:5" ht="12.75">
      <c r="A99" s="27" t="s">
        <v>26</v>
      </c>
      <c r="B99" s="26">
        <f>SUM(B90:B98)</f>
        <v>2</v>
      </c>
      <c r="C99" s="27">
        <f>SUM(C90:C98)</f>
        <v>24609</v>
      </c>
      <c r="D99" s="20"/>
      <c r="E99" s="20"/>
    </row>
    <row r="100" ht="12.75">
      <c r="C100"/>
    </row>
    <row r="101" ht="12.75">
      <c r="C101"/>
    </row>
    <row r="102" spans="1:5" ht="12.75">
      <c r="A102" s="9" t="s">
        <v>19</v>
      </c>
      <c r="B102" s="21" t="s">
        <v>20</v>
      </c>
      <c r="C102" s="22" t="s">
        <v>21</v>
      </c>
      <c r="D102" s="20" t="s">
        <v>22</v>
      </c>
      <c r="E102" s="23" t="s">
        <v>23</v>
      </c>
    </row>
    <row r="103" spans="1:5" ht="12.75">
      <c r="A103" s="9"/>
      <c r="B103" s="20"/>
      <c r="C103" s="9"/>
      <c r="D103" s="24" t="s">
        <v>28</v>
      </c>
      <c r="E103" s="25">
        <v>38370</v>
      </c>
    </row>
    <row r="104" spans="1:5" ht="12.75">
      <c r="A104" s="9"/>
      <c r="B104" s="20"/>
      <c r="C104" s="9"/>
      <c r="D104" s="20"/>
      <c r="E104" s="20"/>
    </row>
    <row r="105" spans="1:5" ht="12.75">
      <c r="A105" s="9"/>
      <c r="B105" s="21"/>
      <c r="C105" s="22"/>
      <c r="D105" s="20"/>
      <c r="E105" s="20"/>
    </row>
    <row r="106" spans="1:5" ht="12.75">
      <c r="A106" s="9">
        <v>5000</v>
      </c>
      <c r="B106" s="20">
        <v>3</v>
      </c>
      <c r="C106" s="9">
        <v>6325</v>
      </c>
      <c r="D106" s="20"/>
      <c r="E106" s="20"/>
    </row>
    <row r="107" spans="1:5" ht="12.75">
      <c r="A107" s="54">
        <v>12000</v>
      </c>
      <c r="B107" s="20">
        <v>1</v>
      </c>
      <c r="C107" s="9">
        <v>2983</v>
      </c>
      <c r="D107" s="20"/>
      <c r="E107" s="20"/>
    </row>
    <row r="108" spans="1:5" ht="12.75">
      <c r="A108" s="9">
        <v>1000</v>
      </c>
      <c r="B108" s="20">
        <v>1</v>
      </c>
      <c r="C108" s="9">
        <v>2813</v>
      </c>
      <c r="D108" s="20"/>
      <c r="E108" s="20"/>
    </row>
    <row r="109" spans="1:5" ht="12.75">
      <c r="A109" s="9">
        <v>3000</v>
      </c>
      <c r="B109" s="20">
        <v>1</v>
      </c>
      <c r="C109" s="9">
        <v>2838</v>
      </c>
      <c r="D109" s="20"/>
      <c r="E109" s="20"/>
    </row>
    <row r="110" spans="1:5" ht="12.75">
      <c r="A110" s="54">
        <v>0</v>
      </c>
      <c r="B110" s="20">
        <v>6</v>
      </c>
      <c r="C110" s="9">
        <v>13313</v>
      </c>
      <c r="D110" s="20"/>
      <c r="E110" s="20"/>
    </row>
    <row r="111" spans="1:5" ht="12.75">
      <c r="A111" s="27" t="s">
        <v>26</v>
      </c>
      <c r="B111" s="26">
        <f>SUM(B106:B110)</f>
        <v>12</v>
      </c>
      <c r="C111" s="27">
        <f>SUM(C106:C110)</f>
        <v>28272</v>
      </c>
      <c r="D111" s="20"/>
      <c r="E111" s="20"/>
    </row>
    <row r="112" ht="12.75">
      <c r="C112"/>
    </row>
    <row r="113" ht="12.75">
      <c r="C113"/>
    </row>
    <row r="114" spans="1:5" ht="12.75">
      <c r="A114" s="9" t="s">
        <v>19</v>
      </c>
      <c r="B114" s="21" t="s">
        <v>20</v>
      </c>
      <c r="C114" s="22" t="s">
        <v>21</v>
      </c>
      <c r="D114" s="20" t="s">
        <v>22</v>
      </c>
      <c r="E114" s="23" t="s">
        <v>23</v>
      </c>
    </row>
    <row r="115" spans="1:5" ht="12.75">
      <c r="A115" s="9"/>
      <c r="B115" s="20"/>
      <c r="C115" s="9"/>
      <c r="D115" s="24" t="s">
        <v>30</v>
      </c>
      <c r="E115" s="25">
        <v>38399</v>
      </c>
    </row>
    <row r="116" spans="1:5" ht="12.75">
      <c r="A116" s="9"/>
      <c r="B116" s="20"/>
      <c r="C116" s="9"/>
      <c r="D116" s="20"/>
      <c r="E116" s="20"/>
    </row>
    <row r="117" spans="1:5" ht="12.75">
      <c r="A117" s="9"/>
      <c r="B117" s="21"/>
      <c r="C117" s="22"/>
      <c r="D117" s="20"/>
      <c r="E117" s="20"/>
    </row>
    <row r="118" spans="1:5" ht="12.75">
      <c r="A118" s="9">
        <v>5000</v>
      </c>
      <c r="B118" s="20">
        <v>2</v>
      </c>
      <c r="C118" s="9">
        <v>9155</v>
      </c>
      <c r="D118" s="20"/>
      <c r="E118" s="20"/>
    </row>
    <row r="119" spans="1:5" ht="12.75">
      <c r="A119" s="9" t="s">
        <v>7</v>
      </c>
      <c r="B119" s="20">
        <v>0</v>
      </c>
      <c r="C119" s="9">
        <v>0</v>
      </c>
      <c r="D119" s="20"/>
      <c r="E119" s="20"/>
    </row>
    <row r="120" spans="1:5" ht="12.75">
      <c r="A120" s="9">
        <v>1000</v>
      </c>
      <c r="B120" s="20">
        <v>3</v>
      </c>
      <c r="C120" s="9">
        <v>9982</v>
      </c>
      <c r="D120" s="20"/>
      <c r="E120" s="20"/>
    </row>
    <row r="121" spans="1:5" ht="12.75">
      <c r="A121" s="9">
        <v>3000</v>
      </c>
      <c r="B121" s="20">
        <v>6</v>
      </c>
      <c r="C121" s="9">
        <v>36356</v>
      </c>
      <c r="D121" s="20"/>
      <c r="E121" s="20"/>
    </row>
    <row r="122" spans="1:5" ht="12.75">
      <c r="A122" s="54"/>
      <c r="B122" s="20"/>
      <c r="C122" s="9"/>
      <c r="D122" s="20"/>
      <c r="E122" s="20"/>
    </row>
    <row r="123" spans="1:5" ht="12.75">
      <c r="A123" s="54"/>
      <c r="B123" s="20"/>
      <c r="C123" s="9"/>
      <c r="D123" s="20"/>
      <c r="E123" s="20"/>
    </row>
    <row r="124" spans="1:5" ht="12.75">
      <c r="A124" s="54">
        <v>0</v>
      </c>
      <c r="B124" s="20">
        <v>0</v>
      </c>
      <c r="C124" s="9">
        <v>0</v>
      </c>
      <c r="D124" s="20"/>
      <c r="E124" s="20"/>
    </row>
    <row r="125" spans="1:5" ht="12.75">
      <c r="A125" s="9"/>
      <c r="B125" s="20"/>
      <c r="C125" s="20"/>
      <c r="D125" s="20"/>
      <c r="E125" s="20"/>
    </row>
    <row r="126" spans="1:5" ht="12.75">
      <c r="A126" s="9"/>
      <c r="B126" s="20"/>
      <c r="C126" s="20"/>
      <c r="D126" s="20"/>
      <c r="E126" s="20"/>
    </row>
    <row r="127" spans="1:5" ht="12.75">
      <c r="A127" s="27" t="s">
        <v>26</v>
      </c>
      <c r="B127" s="26">
        <f>SUM(B118:B124)</f>
        <v>11</v>
      </c>
      <c r="C127" s="27">
        <f>SUM(C118:C124)</f>
        <v>55493</v>
      </c>
      <c r="D127" s="20"/>
      <c r="E127" s="20"/>
    </row>
    <row r="128" ht="12.75">
      <c r="C128"/>
    </row>
    <row r="129" ht="12.75">
      <c r="C129"/>
    </row>
    <row r="130" spans="1:6" ht="12.75">
      <c r="A130" s="9" t="s">
        <v>19</v>
      </c>
      <c r="B130" s="21" t="s">
        <v>20</v>
      </c>
      <c r="C130" s="22" t="s">
        <v>21</v>
      </c>
      <c r="D130" s="20" t="s">
        <v>22</v>
      </c>
      <c r="E130" s="23" t="s">
        <v>23</v>
      </c>
      <c r="F130" s="28"/>
    </row>
    <row r="131" spans="1:6" ht="12.75">
      <c r="A131" s="9"/>
      <c r="B131" s="20"/>
      <c r="C131" s="9"/>
      <c r="D131" s="24" t="s">
        <v>32</v>
      </c>
      <c r="E131" s="25">
        <v>38399</v>
      </c>
      <c r="F131" s="28"/>
    </row>
    <row r="132" spans="1:6" ht="12.75">
      <c r="A132" s="9"/>
      <c r="B132" s="20"/>
      <c r="C132" s="9"/>
      <c r="D132" s="20"/>
      <c r="E132" s="20"/>
      <c r="F132" s="28"/>
    </row>
    <row r="133" spans="1:6" ht="12.75">
      <c r="A133" s="9"/>
      <c r="B133" s="21"/>
      <c r="C133" s="22"/>
      <c r="D133" s="20"/>
      <c r="E133" s="20"/>
      <c r="F133" s="28"/>
    </row>
    <row r="134" spans="1:6" ht="12.75">
      <c r="A134" s="9">
        <v>5000</v>
      </c>
      <c r="B134" s="20">
        <v>3</v>
      </c>
      <c r="C134" s="9">
        <v>8995</v>
      </c>
      <c r="D134" s="20"/>
      <c r="E134" s="20"/>
      <c r="F134" s="28"/>
    </row>
    <row r="135" spans="1:6" ht="12.75">
      <c r="A135" s="54">
        <v>12000</v>
      </c>
      <c r="B135" s="20">
        <v>1</v>
      </c>
      <c r="C135" s="9">
        <v>6151</v>
      </c>
      <c r="D135" s="20"/>
      <c r="E135" s="20"/>
      <c r="F135" s="28"/>
    </row>
    <row r="136" spans="1:6" ht="12.75">
      <c r="A136" s="9">
        <v>3000</v>
      </c>
      <c r="B136" s="20">
        <v>1</v>
      </c>
      <c r="C136" s="9">
        <v>3651</v>
      </c>
      <c r="D136" s="20"/>
      <c r="E136" s="20"/>
      <c r="F136" s="28"/>
    </row>
    <row r="137" spans="1:6" ht="12.75">
      <c r="A137" s="9">
        <v>1000</v>
      </c>
      <c r="B137" s="20">
        <v>1</v>
      </c>
      <c r="C137" s="9">
        <v>3257</v>
      </c>
      <c r="D137" s="20"/>
      <c r="E137" s="20"/>
      <c r="F137" s="28"/>
    </row>
    <row r="138" spans="1:6" ht="12.75">
      <c r="A138" s="54">
        <v>0</v>
      </c>
      <c r="B138" s="20">
        <v>5</v>
      </c>
      <c r="C138" s="9">
        <v>11252</v>
      </c>
      <c r="D138" s="20"/>
      <c r="E138" s="20"/>
      <c r="F138" s="28"/>
    </row>
    <row r="139" spans="1:6" ht="12.75">
      <c r="A139" s="9"/>
      <c r="B139" s="20"/>
      <c r="C139" s="20"/>
      <c r="D139" s="20"/>
      <c r="E139" s="20"/>
      <c r="F139" s="28"/>
    </row>
    <row r="140" spans="1:6" ht="12.75">
      <c r="A140" s="27" t="s">
        <v>26</v>
      </c>
      <c r="B140" s="26">
        <f>SUM(B134:B139)</f>
        <v>11</v>
      </c>
      <c r="C140" s="27">
        <f>SUM(C134:C138)</f>
        <v>33306</v>
      </c>
      <c r="D140" s="20"/>
      <c r="E140" s="20"/>
      <c r="F140" s="28"/>
    </row>
    <row r="141" spans="1:6" ht="12.75">
      <c r="A141" s="32"/>
      <c r="B141" s="31"/>
      <c r="C141" s="32"/>
      <c r="D141" s="33"/>
      <c r="E141" s="34"/>
      <c r="F141" s="28"/>
    </row>
    <row r="142" spans="1:6" ht="12.75">
      <c r="A142" s="36"/>
      <c r="B142" s="35"/>
      <c r="C142" s="36"/>
      <c r="D142" s="37"/>
      <c r="E142" s="38"/>
      <c r="F142" s="28"/>
    </row>
    <row r="143" spans="1:6" ht="12.75">
      <c r="A143" s="9" t="s">
        <v>19</v>
      </c>
      <c r="B143" s="21" t="s">
        <v>20</v>
      </c>
      <c r="C143" s="22" t="s">
        <v>21</v>
      </c>
      <c r="D143" s="20" t="s">
        <v>22</v>
      </c>
      <c r="E143" s="23" t="s">
        <v>23</v>
      </c>
      <c r="F143" s="28"/>
    </row>
    <row r="144" spans="1:5" ht="12.75">
      <c r="A144" s="9"/>
      <c r="B144" s="20"/>
      <c r="C144" s="9"/>
      <c r="D144" s="24" t="s">
        <v>34</v>
      </c>
      <c r="E144" s="25">
        <v>38420</v>
      </c>
    </row>
    <row r="145" spans="1:5" ht="12.75">
      <c r="A145" s="9"/>
      <c r="B145" s="20"/>
      <c r="C145" s="9"/>
      <c r="D145" s="20"/>
      <c r="E145" s="20"/>
    </row>
    <row r="146" spans="1:5" ht="12.75">
      <c r="A146" s="9"/>
      <c r="B146" s="21"/>
      <c r="C146" s="22"/>
      <c r="D146" s="20"/>
      <c r="E146" s="20"/>
    </row>
    <row r="147" spans="1:5" ht="12.75">
      <c r="A147" s="9">
        <v>5000</v>
      </c>
      <c r="B147" s="20">
        <v>39</v>
      </c>
      <c r="C147" s="9">
        <v>316361</v>
      </c>
      <c r="D147" s="20"/>
      <c r="E147" s="20"/>
    </row>
    <row r="148" spans="1:5" ht="12.75">
      <c r="A148" s="9" t="s">
        <v>7</v>
      </c>
      <c r="B148" s="20">
        <v>1</v>
      </c>
      <c r="C148" s="9">
        <v>25157</v>
      </c>
      <c r="D148" s="20"/>
      <c r="E148" s="20"/>
    </row>
    <row r="149" spans="1:5" ht="12.75">
      <c r="A149" s="9">
        <v>3000</v>
      </c>
      <c r="B149" s="20">
        <v>23</v>
      </c>
      <c r="C149" s="9">
        <v>151630</v>
      </c>
      <c r="D149" s="20"/>
      <c r="E149" s="20"/>
    </row>
    <row r="150" spans="1:5" ht="12.75">
      <c r="A150" s="9">
        <v>1000</v>
      </c>
      <c r="B150" s="20">
        <v>18</v>
      </c>
      <c r="C150" s="9">
        <v>122190</v>
      </c>
      <c r="D150" s="20"/>
      <c r="E150" s="20"/>
    </row>
    <row r="151" spans="1:5" ht="12.75">
      <c r="A151" s="9">
        <v>7000</v>
      </c>
      <c r="B151" s="20">
        <v>9</v>
      </c>
      <c r="C151" s="9">
        <v>55131</v>
      </c>
      <c r="D151" s="20"/>
      <c r="E151" s="20"/>
    </row>
    <row r="152" spans="1:5" ht="12.75">
      <c r="A152" s="54">
        <v>12000</v>
      </c>
      <c r="B152" s="20">
        <v>9</v>
      </c>
      <c r="C152" s="9">
        <v>90065</v>
      </c>
      <c r="D152" s="20"/>
      <c r="E152" s="20"/>
    </row>
    <row r="153" spans="1:5" ht="12.75">
      <c r="A153" s="54">
        <v>0</v>
      </c>
      <c r="B153" s="20">
        <v>13</v>
      </c>
      <c r="C153" s="9">
        <v>243744</v>
      </c>
      <c r="D153" s="20"/>
      <c r="E153" s="20"/>
    </row>
    <row r="154" spans="1:5" ht="12.75">
      <c r="A154" s="9"/>
      <c r="B154" s="20"/>
      <c r="C154" s="20"/>
      <c r="D154" s="20"/>
      <c r="E154" s="20"/>
    </row>
    <row r="155" spans="1:5" ht="12.75">
      <c r="A155" s="9"/>
      <c r="B155" s="20"/>
      <c r="C155" s="20"/>
      <c r="D155" s="20"/>
      <c r="E155" s="20"/>
    </row>
    <row r="156" spans="1:5" ht="12.75">
      <c r="A156" s="27" t="s">
        <v>26</v>
      </c>
      <c r="B156" s="26">
        <f>SUM(B147:B153)</f>
        <v>112</v>
      </c>
      <c r="C156" s="27">
        <f>SUM(C147:C153)</f>
        <v>1004278</v>
      </c>
      <c r="D156" s="20"/>
      <c r="E156" s="20"/>
    </row>
    <row r="157" ht="12.75">
      <c r="C157"/>
    </row>
    <row r="158" spans="1:5" ht="12.75">
      <c r="A158" s="9" t="s">
        <v>19</v>
      </c>
      <c r="B158" s="21" t="s">
        <v>20</v>
      </c>
      <c r="C158" s="22" t="s">
        <v>21</v>
      </c>
      <c r="D158" s="20" t="s">
        <v>22</v>
      </c>
      <c r="E158" s="23" t="s">
        <v>23</v>
      </c>
    </row>
    <row r="159" spans="1:5" ht="12.75">
      <c r="A159" s="9"/>
      <c r="B159" s="20"/>
      <c r="C159" s="9"/>
      <c r="D159" s="24" t="s">
        <v>36</v>
      </c>
      <c r="E159" s="25">
        <v>38415</v>
      </c>
    </row>
    <row r="160" spans="1:5" ht="12.75">
      <c r="A160" s="9"/>
      <c r="B160" s="20"/>
      <c r="C160" s="9"/>
      <c r="D160" s="20"/>
      <c r="E160" s="20"/>
    </row>
    <row r="161" spans="1:5" ht="12.75">
      <c r="A161" s="9"/>
      <c r="B161" s="21"/>
      <c r="C161" s="22"/>
      <c r="D161" s="20"/>
      <c r="E161" s="20"/>
    </row>
    <row r="162" spans="1:5" ht="12.75">
      <c r="A162" s="9">
        <v>5000</v>
      </c>
      <c r="B162" s="20">
        <v>1</v>
      </c>
      <c r="C162" s="9">
        <v>2813</v>
      </c>
      <c r="D162" s="20"/>
      <c r="E162" s="20"/>
    </row>
    <row r="163" spans="1:5" ht="12.75">
      <c r="A163" s="9" t="s">
        <v>7</v>
      </c>
      <c r="B163" s="20">
        <v>1</v>
      </c>
      <c r="C163" s="9">
        <v>8166</v>
      </c>
      <c r="D163" s="20"/>
      <c r="E163" s="20"/>
    </row>
    <row r="164" spans="1:5" ht="12.75">
      <c r="A164" s="54"/>
      <c r="B164" s="20"/>
      <c r="C164" s="9"/>
      <c r="D164" s="20"/>
      <c r="E164" s="20"/>
    </row>
    <row r="165" spans="1:5" ht="12.75">
      <c r="A165" s="54"/>
      <c r="B165" s="20"/>
      <c r="C165" s="9"/>
      <c r="D165" s="20"/>
      <c r="E165" s="20"/>
    </row>
    <row r="166" spans="1:5" ht="12.75">
      <c r="A166" s="54"/>
      <c r="B166" s="20"/>
      <c r="C166" s="9"/>
      <c r="D166" s="20"/>
      <c r="E166" s="20"/>
    </row>
    <row r="167" spans="1:5" ht="12.75">
      <c r="A167" s="54"/>
      <c r="B167" s="20"/>
      <c r="C167" s="9"/>
      <c r="D167" s="20"/>
      <c r="E167" s="20"/>
    </row>
    <row r="168" spans="1:5" ht="12.75">
      <c r="A168" s="27" t="s">
        <v>26</v>
      </c>
      <c r="B168" s="26">
        <f>SUM(B162:B167)</f>
        <v>2</v>
      </c>
      <c r="C168" s="27">
        <f>SUM(C162:C167)</f>
        <v>10979</v>
      </c>
      <c r="D168" s="20"/>
      <c r="E168" s="20"/>
    </row>
    <row r="169" ht="12.75">
      <c r="C169"/>
    </row>
    <row r="170" ht="12.75">
      <c r="C170"/>
    </row>
    <row r="171" ht="12.75">
      <c r="C171"/>
    </row>
    <row r="172" spans="1:3" ht="12.75">
      <c r="A172" s="40" t="s">
        <v>26</v>
      </c>
      <c r="B172" s="40"/>
      <c r="C172" s="40">
        <f>+C156+C140+C127+C111+C99+C168</f>
        <v>1156937</v>
      </c>
    </row>
  </sheetData>
  <autoFilter ref="A2:E16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Közigazgatási és Elektronikus Közszolg. Közp. Hiv.</cp:lastModifiedBy>
  <cp:lastPrinted>2006-01-13T09:58:33Z</cp:lastPrinted>
  <dcterms:created xsi:type="dcterms:W3CDTF">2003-10-18T09:40:48Z</dcterms:created>
  <dcterms:modified xsi:type="dcterms:W3CDTF">2008-06-02T12:06:19Z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1493253183</vt:i4>
  </property>
  <property fmtid="{D5CDD505-2E9C-101B-9397-08002B2CF9AE}" pid="3" name="_EmailSubject">
    <vt:lpwstr>Üvegzseb</vt:lpwstr>
  </property>
  <property fmtid="{D5CDD505-2E9C-101B-9397-08002B2CF9AE}" pid="4" name="_AuthorEmail">
    <vt:lpwstr>orsolya.nagy@mail.ahiv.hu</vt:lpwstr>
  </property>
  <property fmtid="{D5CDD505-2E9C-101B-9397-08002B2CF9AE}" pid="5" name="_AuthorEmailDisplayName">
    <vt:lpwstr>Nagy Orsolya</vt:lpwstr>
  </property>
  <property fmtid="{D5CDD505-2E9C-101B-9397-08002B2CF9AE}" pid="6" name="_PreviousAdHocReviewCycleID">
    <vt:i4>1611163938</vt:i4>
  </property>
</Properties>
</file>